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https://mdpsgovqa-my.sharepoint.com/personal/fobuainin_psa_gov_qa/Documents/Desktop/"/>
    </mc:Choice>
  </mc:AlternateContent>
  <xr:revisionPtr revIDLastSave="172" documentId="8_{78CC873D-251F-42D5-BE3F-D95B233B949F}" xr6:coauthVersionLast="47" xr6:coauthVersionMax="47" xr10:uidLastSave="{8DBA40E8-C503-426B-97D9-A40A266D798B}"/>
  <bookViews>
    <workbookView xWindow="-120" yWindow="-120" windowWidth="29040" windowHeight="15840" tabRatio="906" firstSheet="3" activeTab="22" xr2:uid="{00000000-000D-0000-FFFF-FFFF00000000}"/>
  </bookViews>
  <sheets>
    <sheet name="Sheet1 " sheetId="78" r:id="rId1"/>
    <sheet name="Frst" sheetId="79" r:id="rId2"/>
    <sheet name="Preface" sheetId="41" r:id="rId3"/>
    <sheet name="Indx" sheetId="2" r:id="rId4"/>
    <sheet name="Introduction" sheetId="80" r:id="rId5"/>
    <sheet name="Data" sheetId="43" r:id="rId6"/>
    <sheet name="Concepts" sheetId="44" r:id="rId7"/>
    <sheet name="CH1" sheetId="3" r:id="rId8"/>
    <sheet name="1" sheetId="6" r:id="rId9"/>
    <sheet name="2" sheetId="7" r:id="rId10"/>
    <sheet name="CH2" sheetId="45" r:id="rId11"/>
    <sheet name="3" sheetId="4" r:id="rId12"/>
    <sheet name="4" sheetId="5" r:id="rId13"/>
    <sheet name="5" sheetId="9" r:id="rId14"/>
    <sheet name="6" sheetId="11" r:id="rId15"/>
    <sheet name="7" sheetId="8" r:id="rId16"/>
    <sheet name="8" sheetId="12" r:id="rId17"/>
    <sheet name="9" sheetId="13" r:id="rId18"/>
    <sheet name="10" sheetId="17" r:id="rId19"/>
    <sheet name="11" sheetId="16" r:id="rId20"/>
    <sheet name="CH3" sheetId="46" r:id="rId21"/>
    <sheet name="12" sheetId="18" r:id="rId22"/>
    <sheet name="13" sheetId="19" r:id="rId23"/>
    <sheet name="14" sheetId="20" r:id="rId24"/>
    <sheet name="15" sheetId="21" r:id="rId25"/>
    <sheet name="16" sheetId="63" r:id="rId26"/>
    <sheet name="17" sheetId="23" r:id="rId27"/>
    <sheet name="18" sheetId="24" r:id="rId28"/>
    <sheet name="19" sheetId="26" r:id="rId29"/>
    <sheet name="20" sheetId="27" r:id="rId30"/>
    <sheet name="CH4 " sheetId="65" r:id="rId31"/>
    <sheet name="21" sheetId="68" r:id="rId32"/>
    <sheet name="22" sheetId="69" r:id="rId33"/>
    <sheet name="23" sheetId="70" r:id="rId34"/>
    <sheet name="24" sheetId="71" r:id="rId35"/>
    <sheet name="25" sheetId="72" r:id="rId36"/>
    <sheet name="26" sheetId="73" r:id="rId37"/>
    <sheet name="27" sheetId="74" r:id="rId38"/>
    <sheet name="28" sheetId="75" r:id="rId39"/>
    <sheet name="29" sheetId="76" r:id="rId40"/>
  </sheets>
  <definedNames>
    <definedName name="_xlnm.Print_Area" localSheetId="8">'1'!$A$1:$J$15</definedName>
    <definedName name="_xlnm.Print_Area" localSheetId="18">'10'!$A$1:$K$18</definedName>
    <definedName name="_xlnm.Print_Area" localSheetId="19">'11'!$A$1:$K$20</definedName>
    <definedName name="_xlnm.Print_Area" localSheetId="21">'12'!$A$1:$M$17</definedName>
    <definedName name="_xlnm.Print_Area" localSheetId="22">'13'!$A$1:$J$18</definedName>
    <definedName name="_xlnm.Print_Area" localSheetId="23">'14'!$A$1:$J$21</definedName>
    <definedName name="_xlnm.Print_Area" localSheetId="24">'15'!$A$1:$L$16</definedName>
    <definedName name="_xlnm.Print_Area" localSheetId="25">'16'!$A$1:$O$16</definedName>
    <definedName name="_xlnm.Print_Area" localSheetId="26">'17'!$A$1:$M$15</definedName>
    <definedName name="_xlnm.Print_Area" localSheetId="27">'18'!$A$1:$M$18</definedName>
    <definedName name="_xlnm.Print_Area" localSheetId="28">'19'!$A$1:$K$16</definedName>
    <definedName name="_xlnm.Print_Area" localSheetId="9">'2'!$A$1:$J$18</definedName>
    <definedName name="_xlnm.Print_Area" localSheetId="29">'20'!$A$1:$K$19</definedName>
    <definedName name="_xlnm.Print_Area" localSheetId="31">'21'!$A$1:$M$17</definedName>
    <definedName name="_xlnm.Print_Area" localSheetId="32">'22'!$A$1:$J$18</definedName>
    <definedName name="_xlnm.Print_Area" localSheetId="33">'23'!$A$1:$J$21</definedName>
    <definedName name="_xlnm.Print_Area" localSheetId="34">'24'!$A$1:$L$16</definedName>
    <definedName name="_xlnm.Print_Area" localSheetId="35">'25'!$A$1:$O$16</definedName>
    <definedName name="_xlnm.Print_Area" localSheetId="36">'26'!$A$1:$M$15</definedName>
    <definedName name="_xlnm.Print_Area" localSheetId="37">'27'!$A$1:$M$18</definedName>
    <definedName name="_xlnm.Print_Area" localSheetId="38">'28'!$A$1:$K$16</definedName>
    <definedName name="_xlnm.Print_Area" localSheetId="39">'29'!$A$1:$K$19</definedName>
    <definedName name="_xlnm.Print_Area" localSheetId="11">'3'!$A$1:$M$18</definedName>
    <definedName name="_xlnm.Print_Area" localSheetId="12">'4'!$A$1:$J$19</definedName>
    <definedName name="_xlnm.Print_Area" localSheetId="13">'5'!$A$1:$J$21</definedName>
    <definedName name="_xlnm.Print_Area" localSheetId="14">'6'!$A$1:$L$18</definedName>
    <definedName name="_xlnm.Print_Area" localSheetId="15">'7'!$A$1:$O$18</definedName>
    <definedName name="_xlnm.Print_Area" localSheetId="16">'8'!$A$1:$M$16</definedName>
    <definedName name="_xlnm.Print_Area" localSheetId="17">'9'!$A$1:$M$19</definedName>
    <definedName name="_xlnm.Print_Area" localSheetId="7">'CH1'!$A$1:$A$50</definedName>
    <definedName name="_xlnm.Print_Area" localSheetId="10">'CH2'!$A$1:$A$16</definedName>
    <definedName name="_xlnm.Print_Area" localSheetId="20">'CH3'!$A$1:$A$40</definedName>
    <definedName name="_xlnm.Print_Area" localSheetId="30">'CH4 '!$A$1:$A$43</definedName>
    <definedName name="_xlnm.Print_Area" localSheetId="6">Concepts!$A$1:$E$83</definedName>
    <definedName name="_xlnm.Print_Area" localSheetId="5">Data!$A$1:$E$9</definedName>
    <definedName name="_xlnm.Print_Area" localSheetId="1">Frst!$A$1:$D$24</definedName>
    <definedName name="_xlnm.Print_Area" localSheetId="3">Indx!$A$1:$E$42</definedName>
    <definedName name="_xlnm.Print_Area" localSheetId="4">Introduction!$A$1:$E$20</definedName>
    <definedName name="_xlnm.Print_Area" localSheetId="2">Preface!$A$1:$E$13</definedName>
    <definedName name="_xlnm.Print_Area" localSheetId="0">'Sheet1 '!$A$1:$N$53</definedName>
    <definedName name="_xlnm.Print_Titles" localSheetId="6">Concepts!$1:$1</definedName>
    <definedName name="_xlnm.Print_Titles" localSheetId="5">Data!$1:$1</definedName>
    <definedName name="_xlnm.Print_Titles" localSheetId="3">Indx!$1:$4</definedName>
    <definedName name="_xlnm.Print_Titles" localSheetId="4">Introduction!$1:$1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76" l="1"/>
  <c r="D18" i="76"/>
  <c r="G13" i="75"/>
  <c r="H13" i="75"/>
  <c r="F16" i="74"/>
  <c r="I16" i="74"/>
  <c r="F13" i="73"/>
  <c r="I13" i="73"/>
  <c r="C18" i="27"/>
  <c r="D18" i="27"/>
  <c r="C15" i="26"/>
  <c r="D15" i="26"/>
  <c r="G13" i="26"/>
  <c r="H13" i="26"/>
  <c r="I16" i="24"/>
  <c r="C7" i="24"/>
  <c r="C16" i="19"/>
  <c r="E16" i="24"/>
  <c r="C16" i="24" s="1"/>
  <c r="F16" i="24"/>
  <c r="E13" i="23"/>
  <c r="C13" i="23" s="1"/>
  <c r="F13" i="23"/>
  <c r="I13" i="23"/>
  <c r="K17" i="18"/>
  <c r="J17" i="18"/>
  <c r="C14" i="63"/>
  <c r="C14" i="21"/>
  <c r="F16" i="19"/>
  <c r="D15" i="18"/>
  <c r="E15" i="18"/>
  <c r="F15" i="18"/>
  <c r="I15" i="18"/>
  <c r="C15" i="18" s="1"/>
  <c r="D15" i="75" l="1"/>
  <c r="E16" i="16"/>
  <c r="F16" i="16"/>
  <c r="G16" i="16"/>
  <c r="H16" i="16"/>
  <c r="I16" i="16"/>
  <c r="C15" i="17"/>
  <c r="D15" i="17"/>
  <c r="C18" i="16"/>
  <c r="D18" i="16"/>
  <c r="F17" i="24" l="1"/>
  <c r="I17" i="24"/>
  <c r="E17" i="24" l="1"/>
  <c r="C17" i="24" s="1"/>
  <c r="C13" i="12"/>
  <c r="F13" i="12"/>
  <c r="F14" i="12"/>
  <c r="I13" i="12"/>
  <c r="F13" i="74" l="1"/>
  <c r="F14" i="74"/>
  <c r="F15" i="74"/>
  <c r="F17" i="74"/>
  <c r="F12" i="74"/>
  <c r="I13" i="74"/>
  <c r="I14" i="74"/>
  <c r="I15" i="74"/>
  <c r="I17" i="74"/>
  <c r="I12" i="74"/>
  <c r="D16" i="71"/>
  <c r="E16" i="71"/>
  <c r="F16" i="71"/>
  <c r="G16" i="71"/>
  <c r="H16" i="71"/>
  <c r="I16" i="71"/>
  <c r="J16" i="71"/>
  <c r="C11" i="71"/>
  <c r="C12" i="71"/>
  <c r="C13" i="71"/>
  <c r="C15" i="71"/>
  <c r="C10" i="71"/>
  <c r="C13" i="70"/>
  <c r="C14" i="70"/>
  <c r="C15" i="70"/>
  <c r="C16" i="70"/>
  <c r="C17" i="70"/>
  <c r="C18" i="70"/>
  <c r="C19" i="70"/>
  <c r="C20" i="70"/>
  <c r="C12" i="70"/>
  <c r="D21" i="70"/>
  <c r="E21" i="70"/>
  <c r="G21" i="70"/>
  <c r="H21" i="70"/>
  <c r="F13" i="70"/>
  <c r="F14" i="70"/>
  <c r="F15" i="70"/>
  <c r="F16" i="70"/>
  <c r="F17" i="70"/>
  <c r="F18" i="70"/>
  <c r="F19" i="70"/>
  <c r="F20" i="70"/>
  <c r="F12" i="70"/>
  <c r="C13" i="69"/>
  <c r="C14" i="69"/>
  <c r="C15" i="69"/>
  <c r="C17" i="69"/>
  <c r="C12" i="69"/>
  <c r="D18" i="69"/>
  <c r="E18" i="69"/>
  <c r="G18" i="69"/>
  <c r="H18" i="69"/>
  <c r="F13" i="69"/>
  <c r="F14" i="69"/>
  <c r="F15" i="69"/>
  <c r="F17" i="69"/>
  <c r="F12" i="69"/>
  <c r="D12" i="68"/>
  <c r="D13" i="68"/>
  <c r="D14" i="68"/>
  <c r="D16" i="68"/>
  <c r="D11" i="68"/>
  <c r="E12" i="68"/>
  <c r="E13" i="68"/>
  <c r="E14" i="68"/>
  <c r="E16" i="68"/>
  <c r="E11" i="68"/>
  <c r="F11" i="68"/>
  <c r="F12" i="68"/>
  <c r="F13" i="68"/>
  <c r="F14" i="68"/>
  <c r="F16" i="68"/>
  <c r="I12" i="68"/>
  <c r="I13" i="68"/>
  <c r="I14" i="68"/>
  <c r="I16" i="68"/>
  <c r="I11" i="68"/>
  <c r="C11" i="68" l="1"/>
  <c r="C14" i="68"/>
  <c r="C16" i="71"/>
  <c r="C21" i="70"/>
  <c r="F21" i="70"/>
  <c r="F18" i="69"/>
  <c r="C18" i="69"/>
  <c r="C13" i="68"/>
  <c r="C12" i="68"/>
  <c r="C16" i="68"/>
  <c r="K15" i="12"/>
  <c r="I16" i="11"/>
  <c r="H15" i="6"/>
  <c r="I18" i="74"/>
  <c r="I14" i="73"/>
  <c r="I12" i="73"/>
  <c r="F14" i="73"/>
  <c r="F12" i="73"/>
  <c r="C15" i="73"/>
  <c r="D15" i="73"/>
  <c r="E15" i="73"/>
  <c r="G15" i="73"/>
  <c r="H15" i="73"/>
  <c r="J15" i="73"/>
  <c r="K15" i="73"/>
  <c r="C11" i="72"/>
  <c r="C12" i="72"/>
  <c r="C13" i="72"/>
  <c r="C15" i="72"/>
  <c r="C10" i="72"/>
  <c r="D16" i="72"/>
  <c r="E16" i="72"/>
  <c r="F16" i="72"/>
  <c r="G16" i="72"/>
  <c r="H16" i="72"/>
  <c r="I16" i="72"/>
  <c r="J16" i="72"/>
  <c r="K16" i="72"/>
  <c r="L16" i="72"/>
  <c r="M16" i="72"/>
  <c r="C18" i="74"/>
  <c r="D18" i="74"/>
  <c r="E18" i="74"/>
  <c r="F18" i="74"/>
  <c r="G18" i="74"/>
  <c r="H18" i="74"/>
  <c r="J18" i="74"/>
  <c r="K18" i="74"/>
  <c r="K17" i="68"/>
  <c r="D17" i="68"/>
  <c r="E17" i="68"/>
  <c r="F17" i="68"/>
  <c r="G17" i="68"/>
  <c r="H17" i="68"/>
  <c r="I17" i="68"/>
  <c r="J17" i="68"/>
  <c r="F15" i="73" l="1"/>
  <c r="I15" i="73"/>
  <c r="C16" i="72"/>
  <c r="C17" i="68"/>
  <c r="K18" i="24"/>
  <c r="C15" i="63"/>
  <c r="M16" i="63"/>
  <c r="K16" i="63"/>
  <c r="L16" i="63"/>
  <c r="D16" i="21"/>
  <c r="E16" i="21"/>
  <c r="H18" i="19"/>
  <c r="F16" i="13"/>
  <c r="I16" i="13"/>
  <c r="C14" i="8"/>
  <c r="C15" i="8"/>
  <c r="E16" i="13" l="1"/>
  <c r="J15" i="12"/>
  <c r="F17" i="13"/>
  <c r="I17" i="13"/>
  <c r="K18" i="13"/>
  <c r="C16" i="13" l="1"/>
  <c r="E13" i="17"/>
  <c r="E19" i="17"/>
  <c r="E17" i="13"/>
  <c r="C17" i="13" s="1"/>
  <c r="E15" i="6"/>
  <c r="F13" i="24" l="1"/>
  <c r="F14" i="24"/>
  <c r="F15" i="24"/>
  <c r="F12" i="24"/>
  <c r="I13" i="24"/>
  <c r="I14" i="24"/>
  <c r="I15" i="24"/>
  <c r="I12" i="24"/>
  <c r="D15" i="23"/>
  <c r="F14" i="23"/>
  <c r="F12" i="23"/>
  <c r="I14" i="23"/>
  <c r="I12" i="23"/>
  <c r="E13" i="24" l="1"/>
  <c r="C13" i="24" s="1"/>
  <c r="E12" i="23"/>
  <c r="C12" i="23" s="1"/>
  <c r="E12" i="24"/>
  <c r="C12" i="24" s="1"/>
  <c r="E14" i="23"/>
  <c r="C14" i="23" s="1"/>
  <c r="E15" i="24"/>
  <c r="C15" i="24" s="1"/>
  <c r="E14" i="24"/>
  <c r="C14" i="24" s="1"/>
  <c r="H21" i="20"/>
  <c r="E18" i="7" l="1"/>
  <c r="F18" i="7"/>
  <c r="C18" i="24" l="1"/>
  <c r="G18" i="19" l="1"/>
  <c r="J16" i="63" l="1"/>
  <c r="I16" i="63"/>
  <c r="H16" i="63"/>
  <c r="G16" i="63"/>
  <c r="F16" i="63"/>
  <c r="E16" i="63"/>
  <c r="D16" i="63"/>
  <c r="C13" i="63"/>
  <c r="C12" i="63"/>
  <c r="C11" i="63"/>
  <c r="C10" i="63"/>
  <c r="C16" i="63" l="1"/>
  <c r="C11" i="11"/>
  <c r="C12" i="11"/>
  <c r="C13" i="11"/>
  <c r="C14" i="11"/>
  <c r="C15" i="11"/>
  <c r="C10" i="11"/>
  <c r="E16" i="11"/>
  <c r="D16" i="11"/>
  <c r="H21" i="9"/>
  <c r="H18" i="5"/>
  <c r="G18" i="5"/>
  <c r="D18" i="5"/>
  <c r="E18" i="5"/>
  <c r="I11" i="4"/>
  <c r="H18" i="7"/>
  <c r="G18" i="7"/>
  <c r="C16" i="11" l="1"/>
  <c r="J18" i="24"/>
  <c r="H18" i="24"/>
  <c r="G18" i="24"/>
  <c r="D18" i="24"/>
  <c r="K15" i="23"/>
  <c r="J15" i="23"/>
  <c r="H15" i="23"/>
  <c r="G15" i="23"/>
  <c r="J16" i="21"/>
  <c r="I16" i="21"/>
  <c r="H16" i="21"/>
  <c r="G16" i="21"/>
  <c r="F16" i="21"/>
  <c r="C15" i="21"/>
  <c r="C13" i="21"/>
  <c r="C12" i="21"/>
  <c r="C11" i="21"/>
  <c r="C10" i="21"/>
  <c r="E18" i="19"/>
  <c r="D18" i="19"/>
  <c r="F17" i="19"/>
  <c r="C17" i="19"/>
  <c r="F15" i="19"/>
  <c r="C15" i="19"/>
  <c r="F14" i="19"/>
  <c r="C14" i="19"/>
  <c r="F13" i="19"/>
  <c r="C13" i="19"/>
  <c r="F12" i="19"/>
  <c r="C12" i="19"/>
  <c r="F16" i="18"/>
  <c r="G17" i="18"/>
  <c r="H17" i="18"/>
  <c r="D12" i="4"/>
  <c r="D13" i="4"/>
  <c r="D14" i="4"/>
  <c r="D15" i="4"/>
  <c r="D16" i="4"/>
  <c r="D11" i="4"/>
  <c r="E12" i="4"/>
  <c r="E13" i="4"/>
  <c r="E14" i="4"/>
  <c r="E15" i="4"/>
  <c r="E16" i="4"/>
  <c r="E11" i="4"/>
  <c r="F16" i="4"/>
  <c r="F15" i="4"/>
  <c r="F14" i="4"/>
  <c r="F13" i="4"/>
  <c r="F12" i="4"/>
  <c r="F11" i="4"/>
  <c r="G17" i="4"/>
  <c r="H17" i="4"/>
  <c r="J17" i="4"/>
  <c r="K17" i="4"/>
  <c r="I14" i="4"/>
  <c r="I15" i="4"/>
  <c r="I16" i="4"/>
  <c r="I13" i="4"/>
  <c r="I12" i="4"/>
  <c r="D15" i="12"/>
  <c r="G15" i="12"/>
  <c r="H15" i="12"/>
  <c r="F12" i="12"/>
  <c r="I14" i="12"/>
  <c r="I12" i="12"/>
  <c r="D18" i="13"/>
  <c r="G18" i="13"/>
  <c r="H18" i="13"/>
  <c r="J18" i="13"/>
  <c r="F12" i="13"/>
  <c r="I12" i="13"/>
  <c r="F13" i="13"/>
  <c r="I13" i="13"/>
  <c r="F14" i="13"/>
  <c r="I14" i="13"/>
  <c r="F15" i="13"/>
  <c r="I15" i="13"/>
  <c r="F18" i="13" l="1"/>
  <c r="C16" i="21"/>
  <c r="E12" i="13"/>
  <c r="I18" i="13"/>
  <c r="C12" i="12"/>
  <c r="C18" i="19"/>
  <c r="F18" i="19"/>
  <c r="C13" i="4"/>
  <c r="C15" i="4"/>
  <c r="C14" i="4"/>
  <c r="F15" i="23"/>
  <c r="E14" i="13"/>
  <c r="C14" i="13" s="1"/>
  <c r="C12" i="13"/>
  <c r="E15" i="13"/>
  <c r="C15" i="13" s="1"/>
  <c r="E13" i="13"/>
  <c r="C13" i="13" s="1"/>
  <c r="F15" i="12"/>
  <c r="I15" i="12"/>
  <c r="I17" i="4"/>
  <c r="C16" i="4"/>
  <c r="C12" i="4"/>
  <c r="F17" i="4"/>
  <c r="C11" i="4"/>
  <c r="D17" i="4"/>
  <c r="E17" i="4"/>
  <c r="F18" i="24"/>
  <c r="I18" i="24"/>
  <c r="I15" i="23"/>
  <c r="D16" i="8"/>
  <c r="E16" i="8"/>
  <c r="F16" i="8"/>
  <c r="G16" i="8"/>
  <c r="H16" i="8"/>
  <c r="I16" i="8"/>
  <c r="J16" i="8"/>
  <c r="K16" i="8"/>
  <c r="L16" i="8"/>
  <c r="M16" i="8"/>
  <c r="F16" i="11"/>
  <c r="G16" i="11"/>
  <c r="H16" i="11"/>
  <c r="J16" i="11"/>
  <c r="F15" i="6"/>
  <c r="G15" i="6"/>
  <c r="D14" i="6"/>
  <c r="C14" i="6"/>
  <c r="C14" i="12" l="1"/>
  <c r="E18" i="24"/>
  <c r="E18" i="13"/>
  <c r="C18" i="13"/>
  <c r="C17" i="4"/>
  <c r="C15" i="23"/>
  <c r="E15" i="23"/>
  <c r="C13" i="5" l="1"/>
  <c r="I16" i="18" l="1"/>
  <c r="F12" i="5"/>
  <c r="C13" i="6" l="1"/>
  <c r="D13" i="6"/>
  <c r="C12" i="6"/>
  <c r="D12" i="6"/>
  <c r="G21" i="20"/>
  <c r="C15" i="9"/>
  <c r="C16" i="9"/>
  <c r="C17" i="9"/>
  <c r="C18" i="9"/>
  <c r="C19" i="9"/>
  <c r="C20" i="9"/>
  <c r="C15" i="5"/>
  <c r="C16" i="5"/>
  <c r="C17" i="5"/>
  <c r="D21" i="20"/>
  <c r="E21" i="20"/>
  <c r="C16" i="20"/>
  <c r="F16" i="20"/>
  <c r="C17" i="20"/>
  <c r="F17" i="20"/>
  <c r="C18" i="20"/>
  <c r="F18" i="20"/>
  <c r="C19" i="20"/>
  <c r="F19" i="20"/>
  <c r="C20" i="20"/>
  <c r="F20" i="20"/>
  <c r="F15" i="20"/>
  <c r="C15" i="20"/>
  <c r="F14" i="20"/>
  <c r="C14" i="20"/>
  <c r="F13" i="20"/>
  <c r="C13" i="20"/>
  <c r="F12" i="20"/>
  <c r="C12" i="20"/>
  <c r="D12" i="18"/>
  <c r="E12" i="18"/>
  <c r="D13" i="18"/>
  <c r="E13" i="18"/>
  <c r="D14" i="18"/>
  <c r="E14" i="18"/>
  <c r="D16" i="18"/>
  <c r="E16" i="18"/>
  <c r="D11" i="18"/>
  <c r="E11" i="18"/>
  <c r="I14" i="18"/>
  <c r="I13" i="18"/>
  <c r="I12" i="18"/>
  <c r="I11" i="18"/>
  <c r="F14" i="18"/>
  <c r="F13" i="18"/>
  <c r="F12" i="18"/>
  <c r="F11" i="18"/>
  <c r="C13" i="8"/>
  <c r="C12" i="8"/>
  <c r="C11" i="8"/>
  <c r="C10" i="8"/>
  <c r="C14" i="9"/>
  <c r="C13" i="9"/>
  <c r="C12" i="9"/>
  <c r="F20" i="9"/>
  <c r="F19" i="9"/>
  <c r="F18" i="9"/>
  <c r="F17" i="9"/>
  <c r="F16" i="9"/>
  <c r="F15" i="9"/>
  <c r="F14" i="9"/>
  <c r="F13" i="9"/>
  <c r="F12" i="9"/>
  <c r="C14" i="5"/>
  <c r="C12" i="5"/>
  <c r="F15" i="5"/>
  <c r="F16" i="5"/>
  <c r="F17" i="5"/>
  <c r="F14" i="5"/>
  <c r="F13" i="5"/>
  <c r="D21" i="9"/>
  <c r="E21" i="9"/>
  <c r="G21" i="9"/>
  <c r="C12" i="7"/>
  <c r="D12" i="7"/>
  <c r="C13" i="7"/>
  <c r="D13" i="7"/>
  <c r="C14" i="7"/>
  <c r="D14" i="7"/>
  <c r="C15" i="7"/>
  <c r="D15" i="7"/>
  <c r="C16" i="7"/>
  <c r="D16" i="7"/>
  <c r="C17" i="7"/>
  <c r="D17" i="7"/>
  <c r="I17" i="18" l="1"/>
  <c r="I13" i="17"/>
  <c r="I19" i="17"/>
  <c r="F19" i="17"/>
  <c r="F13" i="17"/>
  <c r="C18" i="7"/>
  <c r="F18" i="5"/>
  <c r="C18" i="5"/>
  <c r="D15" i="6"/>
  <c r="C15" i="6"/>
  <c r="F17" i="18"/>
  <c r="E17" i="18"/>
  <c r="D17" i="18"/>
  <c r="C11" i="18"/>
  <c r="C16" i="8"/>
  <c r="D18" i="7"/>
  <c r="C16" i="18"/>
  <c r="C21" i="20"/>
  <c r="F21" i="20"/>
  <c r="C12" i="18"/>
  <c r="C13" i="18"/>
  <c r="C21" i="9"/>
  <c r="F21" i="9"/>
  <c r="C14" i="18"/>
  <c r="C17" i="18" l="1"/>
  <c r="E15" i="12"/>
  <c r="C15" i="12" l="1"/>
</calcChain>
</file>

<file path=xl/sharedStrings.xml><?xml version="1.0" encoding="utf-8"?>
<sst xmlns="http://schemas.openxmlformats.org/spreadsheetml/2006/main" count="1558" uniqueCount="532">
  <si>
    <t>إحصاءات النقل والإتصالات</t>
  </si>
  <si>
    <t>نشاط النقل والإتصالات</t>
  </si>
  <si>
    <t xml:space="preserve">نشاط النقل والإتصالات </t>
  </si>
  <si>
    <t>نشاط النقل والإتصالات (منشأت تستخدم 10 مشتغلين فأكثر)</t>
  </si>
  <si>
    <t>نشاط النقل والإتصالات (أقل من 10 مشتغلين)</t>
  </si>
  <si>
    <t xml:space="preserve"> الاستمارة السنوية لإحصاءات النقل والإتصالات لجميع المنشآت.</t>
  </si>
  <si>
    <t>The annual questionnaire of Transport and communications statistics for all establishments.</t>
  </si>
  <si>
    <t>قطريون</t>
  </si>
  <si>
    <t>عدد المنشآت و المشتغلين حسب حجم المنشأة و النشاط الإقتصادي الرئيسي</t>
  </si>
  <si>
    <t>NUMBER OF ESTABLISHMENTS &amp; EMPLOYEES BY SIZE OF ESTABLISHMENT &amp; MAIN ECONOMIC ACTIVITY</t>
  </si>
  <si>
    <t>المجموع</t>
  </si>
  <si>
    <t>المنشآت 10 مشتغلين فأكثر</t>
  </si>
  <si>
    <t>المنشآت أقل من 10مشتغلين</t>
  </si>
  <si>
    <t>Total</t>
  </si>
  <si>
    <t>Establishments with 10+ Employee</t>
  </si>
  <si>
    <t>Establishments with &lt;10 Employee</t>
  </si>
  <si>
    <t>Main Economic Activity</t>
  </si>
  <si>
    <t>مشتغلون</t>
  </si>
  <si>
    <t>منشآت</t>
  </si>
  <si>
    <t>Emp.</t>
  </si>
  <si>
    <t>Estb.</t>
  </si>
  <si>
    <t>المجموع
Total</t>
  </si>
  <si>
    <t>النشاط الاقتصادي الرئيسي</t>
  </si>
  <si>
    <t>جدول رقم (1)</t>
  </si>
  <si>
    <t>إناث</t>
  </si>
  <si>
    <t>ذكور</t>
  </si>
  <si>
    <t>Females</t>
  </si>
  <si>
    <t>Males</t>
  </si>
  <si>
    <t xml:space="preserve"> </t>
  </si>
  <si>
    <t>جدول رقم (2)</t>
  </si>
  <si>
    <t>جدول رقم (10)</t>
  </si>
  <si>
    <t>جدول رقم (11)</t>
  </si>
  <si>
    <t>Non-Qatari</t>
  </si>
  <si>
    <t>تعويضات العاملين</t>
  </si>
  <si>
    <t>Compensation Of Employees</t>
  </si>
  <si>
    <t>Number of Employees</t>
  </si>
  <si>
    <t>Working proprietors with payment</t>
  </si>
  <si>
    <t>Working proprietors without payment</t>
  </si>
  <si>
    <t>Managers</t>
  </si>
  <si>
    <t>مديرون</t>
  </si>
  <si>
    <t>Administrators</t>
  </si>
  <si>
    <t>Specialist and Technicians (engineers, technicians,accountants, purchases and sales staff...etc)</t>
  </si>
  <si>
    <t>Clerks</t>
  </si>
  <si>
    <t>Production &amp; Operations Supervisors</t>
  </si>
  <si>
    <t>مشرفو الانتاج والتشغيل</t>
  </si>
  <si>
    <t>Production and related workers</t>
  </si>
  <si>
    <t>عمال الانتاج والتشغيل</t>
  </si>
  <si>
    <t>Services workers and others</t>
  </si>
  <si>
    <t>عمال خدمات واّخرون</t>
  </si>
  <si>
    <t>Occupation</t>
  </si>
  <si>
    <t>المهنة</t>
  </si>
  <si>
    <t>المزايا العينية</t>
  </si>
  <si>
    <t>الاجور والرواتب</t>
  </si>
  <si>
    <t>Payments in-kind</t>
  </si>
  <si>
    <t>Wages &amp; Salaries</t>
  </si>
  <si>
    <t>عدد المشتغلين وتقديرات تعويضات العاملين حسب الجنس والمهنة</t>
  </si>
  <si>
    <t>المجمــوع</t>
  </si>
  <si>
    <t>مواد سلعيه أخــرى</t>
  </si>
  <si>
    <t>أدوات كتابية وقرطاسية ومطبوعات</t>
  </si>
  <si>
    <t>كهرباء ومــاء</t>
  </si>
  <si>
    <t>وقود وزيوت وقوى محركه</t>
  </si>
  <si>
    <t>مواد تعبئه وتغليف وحزم</t>
  </si>
  <si>
    <t>خامات ومواد اولية</t>
  </si>
  <si>
    <t>Other goods</t>
  </si>
  <si>
    <t>Stationery and Printed matters</t>
  </si>
  <si>
    <t>Spare Parts and Consumable tools</t>
  </si>
  <si>
    <t>Electricity and Water</t>
  </si>
  <si>
    <t>Fuels, Lubricants and energy</t>
  </si>
  <si>
    <t>Packing Material</t>
  </si>
  <si>
    <t>Raw material and intermediate goods</t>
  </si>
  <si>
    <t>تقديرات قيمة المستلزمات السلعية حسب النشاط الاقتصادي</t>
  </si>
  <si>
    <t>ESTIMATES OF VALUE OF INTERMEDIATE GOODS BY MAIN ECONOMIC ACTIVITY</t>
  </si>
  <si>
    <t>مصروفات خدمية اخرى</t>
  </si>
  <si>
    <t>خسائر بضائع مشتراة بغرض البيع</t>
  </si>
  <si>
    <t>تشغيل وخدمات صناعية لدى الغيـــر</t>
  </si>
  <si>
    <t>صيانة وسائل نقل سيارات</t>
  </si>
  <si>
    <t>صيانة الات ومعـدات</t>
  </si>
  <si>
    <t>صيانة مبانــي</t>
  </si>
  <si>
    <t>إيجارات وسائل نقـل</t>
  </si>
  <si>
    <t>إيجارات اّلات ومعدات</t>
  </si>
  <si>
    <t>إيجارات مباني غير سكنية</t>
  </si>
  <si>
    <t>Losses of goods purchased for sale</t>
  </si>
  <si>
    <t>Transportati on (Include Travel Expenses For Official Trips)</t>
  </si>
  <si>
    <t>Work done &amp; Industrial services rendered by other</t>
  </si>
  <si>
    <t>Transport equipment maintenance</t>
  </si>
  <si>
    <t>Tools &amp; equipment maintenance</t>
  </si>
  <si>
    <t>Building repairs and maintenance</t>
  </si>
  <si>
    <t>Rents of transportati on equipment</t>
  </si>
  <si>
    <t>Rents of machinery and equipment</t>
  </si>
  <si>
    <t>تقديرات قيمة المستلزمات الخدمية حسب النشاط الإقتصادي</t>
  </si>
  <si>
    <t>ESTIMATES OF VALUE OF INTERMEDIATE SERVICES BY MAIN ECONOMIC ACTIVITY</t>
  </si>
  <si>
    <t>القيمة المضافة الصافية</t>
  </si>
  <si>
    <t>الإهتلاكات</t>
  </si>
  <si>
    <t>القيمة المضافة الإجمالية</t>
  </si>
  <si>
    <t>قيمة الإنتاج</t>
  </si>
  <si>
    <t>النشاط الاقتصادى الرئيسي</t>
  </si>
  <si>
    <t>Production Value</t>
  </si>
  <si>
    <t>Net Value Added</t>
  </si>
  <si>
    <t>Depreciat ions</t>
  </si>
  <si>
    <t>Gross Value Added</t>
  </si>
  <si>
    <t>خدمات</t>
  </si>
  <si>
    <t>سلع</t>
  </si>
  <si>
    <t>إيرادات إخرى</t>
  </si>
  <si>
    <t>منتجات</t>
  </si>
  <si>
    <t>Services</t>
  </si>
  <si>
    <t>Goods</t>
  </si>
  <si>
    <t>Other Revenues</t>
  </si>
  <si>
    <t>Products</t>
  </si>
  <si>
    <t>تقديرات القيمة المضافة حسب النشاط الاقتصادي الرئيسي</t>
  </si>
  <si>
    <t>ESTIMATES OF VALUE ADDED BY MAIN ECONOMIC ACTIVITY</t>
  </si>
  <si>
    <t>رمز نشاط
Activity Code</t>
  </si>
  <si>
    <t>توزيعات القيمة المضافة الصافية
ألف ريال قطري</t>
  </si>
  <si>
    <t>نصيب المشتغل من القيمة المضافة الاجمالية
ريال قطري</t>
  </si>
  <si>
    <t>متوسط الأجر السنوي 1
ريال قطري</t>
  </si>
  <si>
    <t>Distribution Of Net Value Added
(QR. 000)</t>
  </si>
  <si>
    <t>فائض التشغيل</t>
  </si>
  <si>
    <t>Value Added Per Worker
(QR.)</t>
  </si>
  <si>
    <t>Productivity Of Employee
(QR.)</t>
  </si>
  <si>
    <t>(%)</t>
  </si>
  <si>
    <t>Average Annual Wage (1)
(QR.)</t>
  </si>
  <si>
    <t>Operating Surplus</t>
  </si>
  <si>
    <t>Compensat ion Of Employees</t>
  </si>
  <si>
    <t>Percentage Of Intermediate Services To Output</t>
  </si>
  <si>
    <t>Percentage Of Intermediate Goods To Output</t>
  </si>
  <si>
    <t>أهم المؤشرات الإقتصادية حسب النشاط الإقتصادي الرئيسي</t>
  </si>
  <si>
    <t>MAIN ECONOMIC INDICATORS BY MAIN ECONOMIC ACTIVITY</t>
  </si>
  <si>
    <t>(1) يشمل الأجور و الرواتب و المزايا العينية و مكافآت مجلس الإدارة.</t>
  </si>
  <si>
    <t>(1) Includes Wages, Salaries, Payments in-kind &amp; remuneration of board of directors.</t>
  </si>
  <si>
    <t>عدد المشتغلين حسب الجنس و الجنسية و النشاط الإقتصادي الرئيسي</t>
  </si>
  <si>
    <t>NUMBER OF EMPLOYEES BY SEX, NATIONALITY &amp; MAIN ECONOMIC ACTIVITY</t>
  </si>
  <si>
    <t>جدول رقم (6) القيمة ألف ريال قطري</t>
  </si>
  <si>
    <t>جدول رقم (5) القيمة ألف ريال قطري</t>
  </si>
  <si>
    <t>جدول رقم (7) القيمة ألف ريال قطري</t>
  </si>
  <si>
    <t>(1)Includes Wages, Salaries, Payments in-kind &amp; remuneration of board of directors.</t>
  </si>
  <si>
    <t>(1) يشمل الأجور و الرواتب و المزايا العينية و مكافآت مجلس الإدارة</t>
  </si>
  <si>
    <t xml:space="preserve">TRANSPORT &amp; COMMUNICATION STATISTICS </t>
  </si>
  <si>
    <t>TRANSPORT &amp; COMMUNICATION STATISTICS (10 EMPLOYEES &amp; MORE)</t>
  </si>
  <si>
    <t>TRANSPORT &amp; COMMUNICATION STATISTICS (LESS THAN 10 EMPLOYEES)</t>
  </si>
  <si>
    <t>TRANSPORT &amp; COMMUNICATION STATISTICS</t>
  </si>
  <si>
    <t>النقل البري للبضائع</t>
  </si>
  <si>
    <t>جدول رقم (19)</t>
  </si>
  <si>
    <t>جدول رقم (20)</t>
  </si>
  <si>
    <t xml:space="preserve"> TRANSPORT &amp; COMMUNICATION STATISTICS (10 EMPLOYEES &amp; MORE)</t>
  </si>
  <si>
    <t xml:space="preserve"> TRANSPORT &amp; COMMUNICATION STATISTICSSTATISTICS </t>
  </si>
  <si>
    <t>جدول رقم (22) القيمة ألف ريال قطري</t>
  </si>
  <si>
    <t>جدول رقم (23) القيمة ألف ريال قطري</t>
  </si>
  <si>
    <t>جدول رقم (24) القيمة ألف ريال قطري</t>
  </si>
  <si>
    <t>جدول رقم (28)</t>
  </si>
  <si>
    <t>جدول رقم (13) القيمة ألف ريال قطري</t>
  </si>
  <si>
    <t>جدول رقم (15) القيمة ألف ريال قطري</t>
  </si>
  <si>
    <t>Preface</t>
  </si>
  <si>
    <t>4 - أسلوب المسح:</t>
  </si>
  <si>
    <t>4- Survey method:</t>
  </si>
  <si>
    <t>جمعت بيانات هذه النشرة عن سنة ميلادية تبدأ اعتباراً من أول يناير وتنتهي آخر ديسمبر.</t>
  </si>
  <si>
    <t>3 - فترة الإسناد الزمني:</t>
  </si>
  <si>
    <t>2 - الاستمارات المستخدمة:</t>
  </si>
  <si>
    <t>1 - النطـــاق:</t>
  </si>
  <si>
    <t>مقدمــة</t>
  </si>
  <si>
    <t>Introduction</t>
  </si>
  <si>
    <t>Chapter four:</t>
  </si>
  <si>
    <t>الفصل الثالث:</t>
  </si>
  <si>
    <t>الفصل الثاني:</t>
  </si>
  <si>
    <t>Chapter tow:</t>
  </si>
  <si>
    <t>الفصل الأول:</t>
  </si>
  <si>
    <t>إطار المنشآت العاملة.</t>
  </si>
  <si>
    <t>Operating establishments frame.</t>
  </si>
  <si>
    <t>Chapter one:</t>
  </si>
  <si>
    <t xml:space="preserve">       Data were presented in four chapters according to the following:</t>
  </si>
  <si>
    <t>شكل من أشكال دخل الملكية يستحقه حاملو الأسهم نتيجة لوضع أموالهم تحت تصرف الشركات.</t>
  </si>
  <si>
    <t>18ـ أرباح الأسهم:</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</si>
  <si>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إستعمالها بطرق أخرى، كذلك مخزون المنتجات التي تحوز عليها المنشأة من منشآت أخرى بهدف إستخدامها للإستهلاك الوسيط أو إعادة بيعها دون إدخال مزيد من التجهيز عليها.</t>
  </si>
  <si>
    <t>17ـ المخزون:</t>
  </si>
  <si>
    <t>17- Stock:</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</si>
  <si>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</si>
  <si>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t>16ـ الإضافات الرأسمالية الثابتة خلال العام:</t>
  </si>
  <si>
    <t>16- Fixed capital additions during the year:</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</si>
  <si>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</si>
  <si>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15ـ الأصول الثابتة:</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</si>
  <si>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</si>
  <si>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14ـ فائض التشغيل:</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</si>
  <si>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</si>
  <si>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13ـ الإعانات:</t>
  </si>
  <si>
    <t>13- Subsidies:</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</si>
  <si>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</si>
  <si>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r>
      <rPr>
        <b/>
        <sz val="16"/>
        <color indexed="8"/>
        <rFont val="Arial"/>
        <family val="2"/>
      </rPr>
      <t>12ـ الضرائب على الإنتاج والإستيراد</t>
    </r>
    <r>
      <rPr>
        <b/>
        <sz val="18"/>
        <color indexed="8"/>
        <rFont val="Arial"/>
        <family val="2"/>
      </rPr>
      <t xml:space="preserve"> </t>
    </r>
    <r>
      <rPr>
        <b/>
        <sz val="16"/>
        <color indexed="8"/>
        <rFont val="Arial"/>
        <family val="2"/>
      </rPr>
      <t>(الضرائب غير المباشرة):</t>
    </r>
  </si>
  <si>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</si>
  <si>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Decrement (during accounting period) in value of fixed assets owned and used by producer as a result of participation in production operation, wear and tear resulting from ordinary accidents.</t>
  </si>
  <si>
    <t>11ـ الاهتلاكات:</t>
  </si>
  <si>
    <t>11- Depreciation:</t>
  </si>
  <si>
    <t>مجموع قيمة الإنتاج مطروحاً منها مجموع قيمة المستلزمات السلعية والخدمية (المدخلات الوسيطة).</t>
  </si>
  <si>
    <t>Total value of production less total value of intermediate goods and services (intermediate input).</t>
  </si>
  <si>
    <t>10ـ القيمة المضافة:</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</si>
  <si>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</si>
  <si>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All services used that help in accomplishing production, such as maintenance expenses, transport services, general transportation, shipping, unloading, rent of equipment and transportation means and others.</t>
  </si>
  <si>
    <t>9ـ المستلزمات الخدمية:</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</si>
  <si>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</si>
  <si>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8ـ المستلزمات السلعية:</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</si>
  <si>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</si>
  <si>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All revenues received by the establishment for performing secondary economic activities other than the main economic activity, provided that this establishment is unable to separate requirements of production of secondary activities from the main activity.</t>
  </si>
  <si>
    <t>7ـ إيرادات الأنشطة الأخرى:</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</si>
  <si>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</si>
  <si>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ب ـ المزايا العينية:</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</si>
  <si>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(إسبوعية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الإنتقال وكذلك الإجور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</si>
  <si>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أ ـ الأجور والرواتب والمزايا النقدية:</t>
  </si>
  <si>
    <t>6ـ تعويضات العاملين:</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</si>
  <si>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</si>
  <si>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هـ ـ الفنيون:</t>
  </si>
  <si>
    <t>e- Technicians:</t>
  </si>
  <si>
    <t>هم أشخاص حاصلون على مؤهلات جامعية أو ما يعادلها في مجال تخصصهم.</t>
  </si>
  <si>
    <t>د ـ الأخصائيون:</t>
  </si>
  <si>
    <t>d- Specialists:</t>
  </si>
  <si>
    <t>Persons employed by the establishment for cash or in-kind wage, whether they were permanent or temporary (part time employees). It includes persons absent from work for temporary reasons, such as leaves of absence or sick leaves.</t>
  </si>
  <si>
    <t>ج ـ العاملون بأجر:</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</si>
  <si>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</si>
  <si>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</si>
  <si>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ب ـ العاملون بدون أجر:</t>
  </si>
  <si>
    <t>هم الأفراد الحائزون أو أصحاب رأس المال الذين يعملون فعلاً بالمنشأة.</t>
  </si>
  <si>
    <t>Holders or capital owners who actually work in the establishment.</t>
  </si>
  <si>
    <t>أ ـ أصحاب المنشأة العاملين بها:</t>
  </si>
  <si>
    <t>هم جميع الأفراد (مواطنون أو أجانب) الذين تربطهم بالمنشأة علاقة عمل مقابل أجر يحصلون عليه نهاية كل فترة صرف (يومي، إسبوعي، شهري) أو بدون أجر سواء كان هؤلاء الأفراد يعملون كل الوقت أو جزءاً منه ذكوراً أو إناثاً دائمين أو مؤقتين، ويشمل ذلك المتغيبون في إجازات مرضية أو إعتيادية أو دورات تدريبية أو منح دراسية.</t>
  </si>
  <si>
    <t>5ـ العمالة (المشتغلون):</t>
  </si>
  <si>
    <t>هو النشاط الذي تزاوله المنشأة والذي يحقق أكبر حصة في جملة قيمة إنتاج المنشأة أو اكبر عائد للمنشاة أو هو النشاط الذي يحدده صاحب أو مدير المنشأة.</t>
  </si>
  <si>
    <t>The activity practiced by the establishment that creates the largest share of total production value of the establishment or it is the activity specified by establishment’s owner or manager.</t>
  </si>
  <si>
    <t>4ـ النشاط الاقتصادي الرئيسي:</t>
  </si>
  <si>
    <r>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t>
    </r>
    <r>
      <rPr>
        <sz val="11.5"/>
        <color indexed="8"/>
        <rFont val="Arial"/>
        <family val="2"/>
      </rPr>
      <t>…</t>
    </r>
    <r>
      <rPr>
        <sz val="16"/>
        <color indexed="8"/>
        <rFont val="Arial"/>
        <family val="2"/>
      </rPr>
      <t xml:space="preserve"> الخ.</t>
    </r>
  </si>
  <si>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</si>
  <si>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t>د ـ قطاع خاص:</t>
  </si>
  <si>
    <t>وهو القطاع الذي يضم المنشآت التي تساهم الحكومة في رأسمالها مع جهة أخرى سواء كانت هذه الجهة وطنية أو أجنبية.</t>
  </si>
  <si>
    <t>ج ـ قطاع مشترك ( مختلط ):</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</si>
  <si>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إستخدام الأموال أيضاً. ويجب أن تتمكن هذه المؤسسات أو الشركات من الإحتفاظ بأرصدتها العاملة وائتمانها التجاري، وتتمكن من تمويل بعض أو كل تكوين رأس المال من مدخراتها هي نفسها أو احتياطيات الإهتلاك أو بالإقتراض.</t>
  </si>
  <si>
    <t>ب ـ قطاع عام ( مؤسسات حكومية ):</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</si>
  <si>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</si>
  <si>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أ ـ قطاع حكومي:</t>
  </si>
  <si>
    <t>ويقصد به القطاع الذي تنتمي إليه المنشأة من حيث الملكية.</t>
  </si>
  <si>
    <t>3ـ ملكية المنشأة:</t>
  </si>
  <si>
    <t>هي المنشأة التي تعود ملكيتها إلى الدولة مباشرة، سواء كانت مرتبطة بالميزانية العامة للدولة أو لها ميزانية مستقلة.</t>
  </si>
  <si>
    <t>An establishment owned directly by the state, whether it was related to state’s budget or has separate budget.</t>
  </si>
  <si>
    <t>ط ـ حكومي:</t>
  </si>
  <si>
    <t>i- Governmental:</t>
  </si>
  <si>
    <t>وهي منشأة مرخصة في الدولة تعد فرعا لمنشأة أجنبية وعادة تحمل نفس إسم الشركة الأم، وتتعهد الشركة الأم بتسديد كافة الإلتزامات المالية لفرع المنشأة داخل الدولة في حالة حدوث أية التزامات مالية للغير حسب الكيان القانوني للشركة الأم.</t>
  </si>
  <si>
    <t>ح ـ فرع لمنشأة أجنبية:</t>
  </si>
  <si>
    <t>زـ شركة مساهمة خاصة:</t>
  </si>
  <si>
    <t>هي شركة تصدر بها موافقة من الجهات العليا بالدولة، فيها نوعان من الشركاء مؤسسون ومساهمون، ويتكون رأسمالها من أسهم متساوية القيمة تطرح للإكتتاب العام وتكون قابلة للتداول فيما بعد، ولا يُسأل المساهمون عن التزامات الشركة المالية إلا بقدر قيمة الأسهم التي إكتتبوا بها. وينص القانون على أن لا يقل رأس مال الشركة عن مبلغ معين وعادة يتبع اسمها بعبارة (م.ع).</t>
  </si>
  <si>
    <t>و ـ شركة مساهمة:</t>
  </si>
  <si>
    <t>f- Joint-stock company:</t>
  </si>
  <si>
    <t>هي شركة يتطلب قيامها توفر الشروط الأساسية الآتية:</t>
  </si>
  <si>
    <t>The following conditions are required to establish such company:</t>
  </si>
  <si>
    <t>هـ ـ شركة ذات مسؤولية محدودة:</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</si>
  <si>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إلتزامات الشركة المالية إلا في حدود قيمة الأسهم التي ساهموا بها.</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</si>
  <si>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</si>
  <si>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د ـ شركة التوصية بالأسهم:</t>
  </si>
  <si>
    <t>d- Limited joint-stock companies:</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</si>
  <si>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</si>
  <si>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Company composed of two or more persons and registered by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</si>
  <si>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ج ـ شركة التوصية البسيطة:</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</si>
  <si>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</si>
  <si>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ب ـ شركة تضامن:</t>
  </si>
  <si>
    <t>هي المنشأة التي يحوزها فرد (شخص طبيعي) ولا يشاركه في حيازتها أحد.</t>
  </si>
  <si>
    <t>Establishment owned by one person (natural person), where no one has partnership in its holding.</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</si>
  <si>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</si>
  <si>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2- الكيان القانوني:</t>
  </si>
  <si>
    <t>مشروع أو جزء من مشروع، له موقع ثابت، يقوم بأداء نوع أو أكثر من الأنشطة الاقتصادية تحت إدارة واحدة ولديها أو يمكن أن يكون لديها حسابات منتظمة، وقد يكون حائز المشروع شخصاً طبيعياً أو اعتباريا.</t>
  </si>
  <si>
    <t>Project or part of project in a fixed location, performing one or more economic activity under one administration and has or could have regular accounts. Holder of project could be natural or artificial person.</t>
  </si>
  <si>
    <t>1- المنشأة:</t>
  </si>
  <si>
    <t>أهم المفاهيم والتعاريف</t>
  </si>
  <si>
    <t>Concepts and definitions</t>
  </si>
  <si>
    <t>غير قطريين</t>
  </si>
  <si>
    <r>
      <t xml:space="preserve">رمز النشاط
</t>
    </r>
    <r>
      <rPr>
        <sz val="8"/>
        <color indexed="8"/>
        <rFont val="Arial"/>
        <family val="2"/>
      </rPr>
      <t>Activity Code</t>
    </r>
  </si>
  <si>
    <r>
      <rPr>
        <b/>
        <sz val="10"/>
        <color indexed="8"/>
        <rFont val="Arial"/>
        <family val="2"/>
      </rPr>
      <t>رمز النشاط</t>
    </r>
    <r>
      <rPr>
        <b/>
        <sz val="12"/>
        <color indexed="8"/>
        <rFont val="Arial"/>
        <family val="2"/>
      </rPr>
      <t xml:space="preserve">
</t>
    </r>
    <r>
      <rPr>
        <sz val="8"/>
        <color indexed="8"/>
        <rFont val="Arial"/>
        <family val="2"/>
      </rPr>
      <t>Activity Code</t>
    </r>
  </si>
  <si>
    <r>
      <rPr>
        <b/>
        <sz val="10"/>
        <rFont val="Arial"/>
        <family val="2"/>
      </rPr>
      <t>المجموع</t>
    </r>
    <r>
      <rPr>
        <b/>
        <sz val="11"/>
        <rFont val="Arial"/>
        <family val="2"/>
      </rPr>
      <t xml:space="preserve">
</t>
    </r>
    <r>
      <rPr>
        <b/>
        <sz val="8"/>
        <rFont val="Arial"/>
        <family val="2"/>
      </rPr>
      <t>Total</t>
    </r>
  </si>
  <si>
    <r>
      <t xml:space="preserve">رمز نشاط
</t>
    </r>
    <r>
      <rPr>
        <b/>
        <sz val="8"/>
        <color indexed="8"/>
        <rFont val="Arial"/>
        <family val="2"/>
      </rPr>
      <t>Activity Code</t>
    </r>
  </si>
  <si>
    <r>
      <t xml:space="preserve">المجموع
</t>
    </r>
    <r>
      <rPr>
        <b/>
        <sz val="8"/>
        <rFont val="Arial"/>
        <family val="2"/>
      </rPr>
      <t>Total</t>
    </r>
  </si>
  <si>
    <r>
      <t xml:space="preserve">رمز نشاط
</t>
    </r>
    <r>
      <rPr>
        <b/>
        <sz val="8"/>
        <rFont val="Arial"/>
        <family val="2"/>
      </rPr>
      <t>Activity Code</t>
    </r>
  </si>
  <si>
    <t>Depreciations</t>
  </si>
  <si>
    <r>
      <rPr>
        <b/>
        <sz val="10"/>
        <color indexed="8"/>
        <rFont val="Arial"/>
        <family val="2"/>
      </rPr>
      <t>رمز نشاط</t>
    </r>
    <r>
      <rPr>
        <b/>
        <sz val="12"/>
        <color indexed="8"/>
        <rFont val="Arial"/>
        <family val="2"/>
      </rPr>
      <t xml:space="preserve">
</t>
    </r>
    <r>
      <rPr>
        <b/>
        <sz val="8"/>
        <color indexed="8"/>
        <rFont val="Arial"/>
        <family val="2"/>
      </rPr>
      <t>Activity Code</t>
    </r>
  </si>
  <si>
    <r>
      <t>رمز النشاط</t>
    </r>
    <r>
      <rPr>
        <b/>
        <sz val="12"/>
        <color indexed="8"/>
        <rFont val="Arial"/>
        <family val="2"/>
      </rPr>
      <t xml:space="preserve">
</t>
    </r>
    <r>
      <rPr>
        <sz val="8"/>
        <color indexed="8"/>
        <rFont val="Arial"/>
        <family val="2"/>
      </rPr>
      <t>Activity Code</t>
    </r>
  </si>
  <si>
    <t>Particulars</t>
  </si>
  <si>
    <t>Table No.</t>
  </si>
  <si>
    <t>رقم الجدول</t>
  </si>
  <si>
    <t>Data presentation</t>
  </si>
  <si>
    <t>تقديم</t>
  </si>
  <si>
    <t>مقدمة</t>
  </si>
  <si>
    <t>الفصل الأول (إطار المنشأت العاملة)</t>
  </si>
  <si>
    <t xml:space="preserve">عدد المنشآت و المشتغلين حسب حجم المنشأة و النشاط الإقتصادي الرئيسي </t>
  </si>
  <si>
    <t>الفصل الرابع
تقديرات "نشاط النقل والإتصالات"
(إجمالي الباب الثاني والثالث)</t>
  </si>
  <si>
    <t>Appendix : Annual questionnaire of Transport and Communications Statistics</t>
  </si>
  <si>
    <t>ملحق الاستمارة السنوية لإحصاءات النقل والإتصالات</t>
  </si>
  <si>
    <r>
      <rPr>
        <b/>
        <sz val="10"/>
        <rFont val="Arial"/>
        <family val="2"/>
      </rPr>
      <t>رمز النشاط</t>
    </r>
    <r>
      <rPr>
        <b/>
        <sz val="12"/>
        <rFont val="Arial"/>
        <family val="2"/>
      </rPr>
      <t xml:space="preserve">
</t>
    </r>
    <r>
      <rPr>
        <sz val="8"/>
        <rFont val="Arial"/>
        <family val="2"/>
      </rPr>
      <t>Activity Code</t>
    </r>
  </si>
  <si>
    <t xml:space="preserve">     And Allah grants success</t>
  </si>
  <si>
    <t xml:space="preserve">      والله ولي التوفيق،،،</t>
  </si>
  <si>
    <t>جدول رقم (29)</t>
  </si>
  <si>
    <t>CHAPTER 4
ESTIMATES OF "TRANSPORT AND COMMUNICATIONS ACTIVITY"
(Total of chapters 2 and 3)</t>
  </si>
  <si>
    <t>الفصل الثاني
المنشأت التي تستخدم أقل من 10 مشتغلين</t>
  </si>
  <si>
    <t>الفصل الثالث
المنشأت التي تستخدم 10 مشتغلين فأكثر</t>
  </si>
  <si>
    <t>CHAPTER 3
ESTABLISHMENTS EMPLOYING 10 EMPLOYEES &amp; MORE"</t>
  </si>
  <si>
    <t>CHAPTER 2
ESTABLISHMENTS EMPLOYING "LESS THAN 10 EMPLOYEES"</t>
  </si>
  <si>
    <t>CHAPTER 1 : OPERATING ESTABLISHMENTS FRAME</t>
  </si>
  <si>
    <t>تقديرات المنشآت (أقل من 10 مشتغلين).</t>
  </si>
  <si>
    <t>Establishments estimates (less than 10 employees).</t>
  </si>
  <si>
    <t>Comprehensive counting estimates (10 employees and more).</t>
  </si>
  <si>
    <t>Concepts and Definitions</t>
  </si>
  <si>
    <t>1- The Establishment:</t>
  </si>
  <si>
    <t>2- Legal Entity:</t>
  </si>
  <si>
    <t>b- Joint-liability Company:</t>
  </si>
  <si>
    <t>c- Limited Partnership Company:</t>
  </si>
  <si>
    <t>e- Limited Liability Company:</t>
  </si>
  <si>
    <t>g- Special joint-stock Company:</t>
  </si>
  <si>
    <t>h- Foreign Establishment Branch:</t>
  </si>
  <si>
    <t>3- Ownership of Establishment:</t>
  </si>
  <si>
    <t>a- Government Sector:</t>
  </si>
  <si>
    <t>b- Public Sector (Government Establishments):</t>
  </si>
  <si>
    <t>c- Joint Sector (Mixed):</t>
  </si>
  <si>
    <t>d- Private Sector:</t>
  </si>
  <si>
    <t>4- Main Economic Activity:</t>
  </si>
  <si>
    <t>5- Employment (Employees):</t>
  </si>
  <si>
    <t>a- Owners Working in the Establishment:</t>
  </si>
  <si>
    <t>b- Unpaid Employees:</t>
  </si>
  <si>
    <t>c- Paid Employees:</t>
  </si>
  <si>
    <t>a) Wages, Salaries and Cash Benefits:</t>
  </si>
  <si>
    <t>6- Compensations of Employees:</t>
  </si>
  <si>
    <t>b)    In-kind Benefits:</t>
  </si>
  <si>
    <t>7- Revenues of Other Activities:</t>
  </si>
  <si>
    <t>8- Intermediate Goods:</t>
  </si>
  <si>
    <t>9- Intermediate Services:</t>
  </si>
  <si>
    <t>10- Value Added:</t>
  </si>
  <si>
    <t>12- Taxes on Production and Import (Indirect Taxes):</t>
  </si>
  <si>
    <t>14- Operating Surplus:</t>
  </si>
  <si>
    <t>15- Fixed Assets:</t>
  </si>
  <si>
    <t>18- Profit of Shares:</t>
  </si>
  <si>
    <r>
      <t xml:space="preserve">الفصل الأول
(إطار المنشأت العاملة)
</t>
    </r>
    <r>
      <rPr>
        <b/>
        <sz val="18"/>
        <rFont val="Arial"/>
        <family val="2"/>
      </rPr>
      <t>CHAPTER 1 
OPERATING ESTABLISHMENTS FRAME</t>
    </r>
  </si>
  <si>
    <r>
      <t xml:space="preserve">الفصل الثاني
المنشأت التي تستخدم أقل من 10 مشتغلين
</t>
    </r>
    <r>
      <rPr>
        <b/>
        <sz val="18"/>
        <rFont val="Arial"/>
        <family val="2"/>
      </rPr>
      <t xml:space="preserve">CHAPTER 2
ESTABLISHMENTS EMPLOYING 
"LESS THAN 10 EMPLOYEES" </t>
    </r>
  </si>
  <si>
    <r>
      <t xml:space="preserve">قطريون
</t>
    </r>
    <r>
      <rPr>
        <b/>
        <sz val="8"/>
        <rFont val="Arial"/>
        <family val="2"/>
      </rPr>
      <t>Qataris</t>
    </r>
  </si>
  <si>
    <t>Qataris</t>
  </si>
  <si>
    <t>Compensations Of Employees</t>
  </si>
  <si>
    <r>
      <t xml:space="preserve">الفصل الثالث
المنشأت التي تستخدم 10 مشتغلين فأكثر
</t>
    </r>
    <r>
      <rPr>
        <b/>
        <sz val="18"/>
        <rFont val="Arial"/>
        <family val="2"/>
      </rPr>
      <t xml:space="preserve">CHAPTER 3
ESTABLISHMENTS EMPLOYING
"10 EMPLOYEES &amp; MORE                        </t>
    </r>
  </si>
  <si>
    <t>قطريون
Qataris</t>
  </si>
  <si>
    <r>
      <rPr>
        <b/>
        <sz val="18"/>
        <rFont val="Arial"/>
        <family val="2"/>
      </rPr>
      <t>الفصل الرابع 
تقديرات نشاط النقل والإتصالات
(إجمالي الفصل الثاني والثالث)
CHAPTER 4</t>
    </r>
    <r>
      <rPr>
        <b/>
        <sz val="16"/>
        <rFont val="Arial"/>
        <family val="2"/>
      </rPr>
      <t xml:space="preserve">
ESTIMATES OF TRANSPORT
AND COMMUNICATIONS ACTIVITY 
(TOTAL OF CHAPTERS 2 AND 3)
</t>
    </r>
  </si>
  <si>
    <t>أصحاب عمل يعملون بالمنشأة بأجر</t>
  </si>
  <si>
    <t>أصحاب عمل يعملون بالمنشأة بدون اجر</t>
  </si>
  <si>
    <t>إداريون</t>
  </si>
  <si>
    <t>أخصائيون وفنيون مهندسون وفنيون ومحاسبون و موظفو مشتريات ومبيعات</t>
  </si>
  <si>
    <t>كتبـــة</t>
  </si>
  <si>
    <t>Rents of non- residential buildings</t>
  </si>
  <si>
    <t>النقل البري و النقل عبر الأنابيب</t>
  </si>
  <si>
    <t>الاتصالات</t>
  </si>
  <si>
    <t>Land transport and transport via pipelines</t>
  </si>
  <si>
    <t>Telecommunications</t>
  </si>
  <si>
    <t>Other passenger land transport</t>
  </si>
  <si>
    <t>Freight transport by road</t>
  </si>
  <si>
    <t>أنواع النقل البري الأخرى للركاب</t>
  </si>
  <si>
    <t>Urban and suburban passenger land transport (with time schedule)</t>
  </si>
  <si>
    <t>النقل البري للركاب في المدن والضواحي ( بمواعيد).</t>
  </si>
  <si>
    <t>Other passenger land transport (without time schedule)</t>
  </si>
  <si>
    <t>النقل البري للركاب غير المحدد بمواعيد</t>
  </si>
  <si>
    <t>النقل البري للركاب في المدن والضواحي ( بمواعيد)</t>
  </si>
  <si>
    <t>1- The Scope:</t>
  </si>
  <si>
    <t>49 - Land transport and transport via pipelines activities</t>
  </si>
  <si>
    <t>50 - Water transport activities</t>
  </si>
  <si>
    <t>TRANSPORT &amp; COMMUNICATION STATISTICSs (LESS THAN 10 EMPLOYEES)</t>
  </si>
  <si>
    <t>Other Service expenses</t>
  </si>
  <si>
    <t>تقديرات القيمة المضافة حسب النشاط الاقتصادي الرئيسي ( الحد الثاني )</t>
  </si>
  <si>
    <t>أهم المؤشرات الإقتصادية حسب النشاط الإقتصادي الرئيسي( الحد الثاني )</t>
  </si>
  <si>
    <t>ESTIMATES OF VALUE ADDED BY MAIN ECONOMIC ACTIVITY (two digits)</t>
  </si>
  <si>
    <t>MAIN ECONOMIC INDICATORS BY MAIN ECONOMIC ACTIVITY (two digits)</t>
  </si>
  <si>
    <t>ESTIMATES OF VALUE ADDED BY MAIN ECONOMIC ACTIVITY (four digits)</t>
  </si>
  <si>
    <t>MAIN ECONOMIC INDICATORS BY MAIN ECONOMIC ACTIVITY (four digits)</t>
  </si>
  <si>
    <t>تقديرات القيمة المضافة حسب النشاط الاقتصادي الرئيسي ( الحد الرابع )</t>
  </si>
  <si>
    <t>أهم المؤشرات الإقتصادية حسب النشاط الإقتصادي الرئيسي( الحد الرابع )</t>
  </si>
  <si>
    <t>أهم المؤشرات الإقتصادية حسب النشاط الإقتصادي الرئيسي( الحد الثاني)</t>
  </si>
  <si>
    <t>تقديرات القيمة المضافة حسب النشاط الاقتصادي الرئيسي( الحد الرابع )</t>
  </si>
  <si>
    <t>تقديرات القيمة المضافة حسب النشاط الاقتصادي الرئيسي( الحد الثاني )</t>
  </si>
  <si>
    <t>جدول المحتويات</t>
  </si>
  <si>
    <t>Table of Contents</t>
  </si>
  <si>
    <t>علماً بأن هذه الإحصاءات تتضمن بيانات عن منشآت القطاع الحكومي والمختلط والخاص، ولا تشمل النشاط غير المنظم .</t>
  </si>
  <si>
    <t>It should be noted that these statistics include data of public, mixed and private sector establishments it , doesn't include informal sector .</t>
  </si>
  <si>
    <t>3-Reference Period:</t>
  </si>
  <si>
    <t>تقديرات نشاط النقل والاتصالات (تشمل إجمالي الباب الثاني والثالث).</t>
  </si>
  <si>
    <t>Estimates of Transport and communications (total of chapters 2 and 3).</t>
  </si>
  <si>
    <t>تم عرض البيانات في أربعة فصول على الوجه التالي:-</t>
  </si>
  <si>
    <t>NUMBER OF  EMPLOYEES BY SEX, NATIONALITY &amp; MAIN ECONOMIC ACTIVITY</t>
  </si>
  <si>
    <t>NUMBER OF EMPLOYEES &amp; ESTIMATES OF  COMPENSATIONS OF EMPLOYEES BY NATIONALITY &amp; MAIN ECONOMIC ACTIVITY</t>
  </si>
  <si>
    <t>NUMBER OF EMPLOYEES &amp; ESTIMATES OF  COMPENSATIONS OF EMPLOYEES BY SEX &amp; OCCUPATION</t>
  </si>
  <si>
    <t>NUMBER OF EMPLOYEES &amp; ESTIMATES OF COMPENSATIONS OF EMPLOYEES BY NATIONALITY &amp; MAIN ECONOMIC ACTIVITY</t>
  </si>
  <si>
    <t>NUMBER OF EMPLOYEES &amp; ESTIMATES OF COMPENSATION OF EMPLOYEES BY SEX &amp; OCCUPATION</t>
  </si>
  <si>
    <t>NUMBER OF EMPLOYEES &amp; ESTIMATES OF COMPENSATIONS OF EMPLOYEES BY SEX &amp; OCCUPATION</t>
  </si>
  <si>
    <t>NUMBER OF EMPLOYEES &amp; ESTIMATES OF  COMPENSATION OF EMPLOYEES BY SEX &amp; OCCUPATION</t>
  </si>
  <si>
    <t xml:space="preserve">This bulletin covers the activities of transport and communications of the National Classification of Economic Activities, derived from the fourth revision of the International Standard Industrial Classification of all Economic Activities (ISIC), which was adopted by the United Nations Statistical Division (UNSD).
As of this issue of the bulletin, a shift to the 4th. revision of the classification has been achieved. National groups of classification are as follows :
                                                                                                                                                                                          </t>
  </si>
  <si>
    <t>49 - انشطة النقل البري والنقل عبر الأنابيب</t>
  </si>
  <si>
    <t>50 - أنشطة النقل المائي</t>
  </si>
  <si>
    <t xml:space="preserve">52 - التخزين وأنشطة الدعم للنقل     </t>
  </si>
  <si>
    <t xml:space="preserve">53 - أنشطة البريد ونقل الطرود </t>
  </si>
  <si>
    <t>61 - أنشطة الاتصالات</t>
  </si>
  <si>
    <t xml:space="preserve">52-Warehousing and support activities for transportation activities  </t>
  </si>
  <si>
    <t>53- Postal and courier activities</t>
  </si>
  <si>
    <t xml:space="preserve">61- Telecommunications activities  </t>
  </si>
  <si>
    <t xml:space="preserve">تغطي هذه النشرة السنوية أنشطة النقل والاتصالات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t>
  </si>
  <si>
    <t xml:space="preserve"> -</t>
  </si>
  <si>
    <r>
      <t>Field and office</t>
    </r>
    <r>
      <rPr>
        <sz val="10"/>
        <rFont val="Arial"/>
        <family val="2"/>
      </rPr>
      <t xml:space="preserve"> reviewing</t>
    </r>
    <r>
      <rPr>
        <sz val="10"/>
        <color indexed="8"/>
        <rFont val="Arial"/>
        <family val="2"/>
      </rPr>
      <t xml:space="preserve"> of the frame was made to check the number of employees and the remaining frame data of the economic activity.</t>
    </r>
  </si>
  <si>
    <t>Data of establishments employing ten employees and more were collected through comprehensive counting, while establishments employing less than ten employees were studied through a sample.</t>
  </si>
  <si>
    <t>تم التدقيق الميداني والمكتبي للإطار للتأكد من عدد العاملين وباقي بيانات الإطار للنشاط الاقتصادي.</t>
  </si>
  <si>
    <t>تم جمع بيانات المنشآت التي يعمل بها عشرة مشتغلين فأكثر بالحصر الشامل، أما المنشآت التي يعمل بها أقل من عشرة مشتغلين فقد تمت دراستها بالعينة.</t>
  </si>
  <si>
    <r>
      <t>أ</t>
    </r>
    <r>
      <rPr>
        <b/>
        <sz val="14"/>
        <color indexed="8"/>
        <rFont val="Arial"/>
        <family val="2"/>
      </rPr>
      <t>سلوب عرض البيانات:</t>
    </r>
  </si>
  <si>
    <t>Important note:
         Inequality of totals in some tables هis due to approximation.</t>
  </si>
  <si>
    <t xml:space="preserve">Data Presentation </t>
  </si>
  <si>
    <t>*</t>
  </si>
  <si>
    <t>تتكون من شريكين أو أكثر بعقد رسمي، ولا يزيد عدد الشركاء فيها عن عدد تنص عليه قوانين الدولة المعنية، يذكرون بالاسم في عقد الشركة.</t>
  </si>
  <si>
    <t>لا يقل رأس مال الشركة عن مبلغ تحدده قوانين الدولة المعنية.</t>
  </si>
  <si>
    <t>كل شريك من الشركاء مسؤول عن الالتزامات المالية للشركة بقدر حصته في رأس المال فقط.</t>
  </si>
  <si>
    <t>محظور على الشركة الإشتغال في أعمال التأمين أو أعمال البنوك أو الإدخار أو تلقي الودائع أو إستثمار الأموال لحساب الغير بوجه عام.</t>
  </si>
  <si>
    <t>تؤسس الشركة لمدة محددة ويُنص بالمدة في عقد تأسيس الشركة.</t>
  </si>
  <si>
    <t>لابد أن يكون اسم الشركة التجاري متبوعاً بعبارة ذات مسؤولية محدودة ( ذ.م.م) أي أنه يمكن معرفة هذا النوع من الشركات من واقع عنوانها أو إسمها التجاري.</t>
  </si>
  <si>
    <t>Composed of two or more partners by official contract and number of partners should not exceed the number stated in the laws of the concerned country and mentioned namely in the company’s contract.</t>
  </si>
  <si>
    <t>Company’s capital should not be less than a specific amount determined by the laws of the concerned country</t>
  </si>
  <si>
    <t>Each partner is responsible for company’s obligations within the amount of his share in capital only.</t>
  </si>
  <si>
    <t>The company is prohibited in general from practicing activities of insurance, banking, saving, receiving deposits or investing funds for others.</t>
  </si>
  <si>
    <t>The company is established for a specific period that should be stated in the company’s articles of incorporation.</t>
  </si>
  <si>
    <t>The company’s commercial name should be followed by the expression “with limited liability (W.L.L.)”, i.e. such companies could be identified by the address or commercial name.</t>
  </si>
  <si>
    <r>
      <t xml:space="preserve">A company approved by the state's supreme authorities. It </t>
    </r>
    <r>
      <rPr>
        <sz val="10"/>
        <color indexed="8"/>
        <rFont val="Arial"/>
        <family val="2"/>
      </rPr>
      <t>has two types of partners, founder and shareholder, and its capital is composed of shares equal in value that are placed for underwriting and could be circulated later. The partners are not questioned for company’s financial obligation other than the value of shares they subscribed to. The law should state that company’s capital should not be less than certain amount and its name usually followed by (J.C)</t>
    </r>
  </si>
  <si>
    <t>هي شركة يتكون رأسمالها من أسهم متساوية القيمة غير مطروحة للإكتتاب العام وغير قابلة للتداول ويطرح الإكتتاب فيها لعدد محدود من الأشخاص عادة المؤسسون، ولا تتعدى مسؤولية المساهم حدود حصته من الأسهم في رأسمال الشركة.</t>
  </si>
  <si>
    <r>
      <t>Its capital is composed of equal value shares which are non-negotiable or not offered for subscription.</t>
    </r>
    <r>
      <rPr>
        <sz val="10"/>
        <color indexed="8"/>
        <rFont val="Arial"/>
        <family val="2"/>
      </rPr>
      <t xml:space="preserve"> Underwriting is for limited number of persons, usually founders, and responsibility of shareholder does not exceed the limit of his shares in company’s capital.</t>
    </r>
  </si>
  <si>
    <t>An establishment authorized by the state,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</si>
  <si>
    <r>
      <t xml:space="preserve">The sector that includes establishments that the government contributes in its capital with another entity, whether this entity is </t>
    </r>
    <r>
      <rPr>
        <sz val="10"/>
        <rFont val="Arial"/>
        <family val="2"/>
      </rPr>
      <t>national or foreign.</t>
    </r>
  </si>
  <si>
    <t>هم الأفراد العاملون بالمنشأة نظير أجر نقدي أو عيني سواء كانوا دائمين أو مؤقتين (مُستخدمين جزءاً من الدوام ). ويدخل في عداد المشتغلين، المتغيبون عن العمل لأسباب مؤقتة مثل الإجازات العادية والمرضية.</t>
  </si>
  <si>
    <r>
      <t>Market value of stoc</t>
    </r>
    <r>
      <rPr>
        <sz val="10"/>
        <rFont val="Arial"/>
        <family val="2"/>
      </rPr>
      <t xml:space="preserve">k of final and incomplete </t>
    </r>
    <r>
      <rPr>
        <sz val="10"/>
        <color indexed="8"/>
        <rFont val="Arial"/>
        <family val="2"/>
      </rPr>
      <t>goods in a certain time. It includes as well products that are produced by the establishment, that still preserve them without alteration, sell them, supply them to other establishments or use them in other way. In addition, it includes products possessed by the establishment in order to be used as intermediate consumption or re-sell them without further alteration.</t>
    </r>
  </si>
  <si>
    <t>It represents the amount spent during the year on fixed assets of machinery, equipment, buildings, land, means of transport, furniture and other similar tangible assets in order to be used in production of goods and services.</t>
  </si>
  <si>
    <r>
      <t xml:space="preserve">It is the durable produced assets that are used repeatedly or continuously in process of production for </t>
    </r>
    <r>
      <rPr>
        <sz val="10"/>
        <rFont val="Arial"/>
        <family val="2"/>
      </rPr>
      <t>a minimum period of 1 year</t>
    </r>
    <r>
      <rPr>
        <sz val="10"/>
        <color indexed="8"/>
        <rFont val="Arial"/>
        <family val="2"/>
      </rPr>
      <t>.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r>
  </si>
  <si>
    <r>
      <t xml:space="preserve">It is equal to total product on the basis of product value </t>
    </r>
    <r>
      <rPr>
        <sz val="10"/>
        <rFont val="Arial"/>
        <family val="2"/>
      </rPr>
      <t xml:space="preserve">deducitng </t>
    </r>
    <r>
      <rPr>
        <sz val="10"/>
        <color indexed="8"/>
        <rFont val="Arial"/>
        <family val="2"/>
      </rPr>
      <t>intermediate consumption (Intermediate goods and services) on the basis of purchaser cost, compensation of employees, fixed capital depreciation and net indirect taxes (indirect taxes less production subsidies).</t>
    </r>
  </si>
  <si>
    <t>عدد المشتغلين حسب الجنسية و الجنس و النشاط الإقتصادي الرئيسي</t>
  </si>
  <si>
    <t>عدد المشتغلين و تقديرات تعويضات العاملين حسب الجنسية و النشاط الإقتصادي الرئيسي</t>
  </si>
  <si>
    <t>جدول رقم (16) القيمة ألف ريال قطري</t>
  </si>
  <si>
    <t xml:space="preserve">عدد المشتغلين حسب الجنسية و الجنس و النشاط الإقتصادي الرئيسي </t>
  </si>
  <si>
    <t xml:space="preserve">يسر جهاز التخطيط  والإحصاء أن يقدم هذا العدد من النشرة السنوية ضمن سلسلة نشراته التخصصية المختلفة، وذلك في إطار خطة الجهاز الطموحة والمتوازنة في توفير وتطوير الإحصاءات الإقتصادية.
</t>
  </si>
  <si>
    <r>
      <t>The Planning and Statistics Authority is pleased to present this</t>
    </r>
    <r>
      <rPr>
        <b/>
        <sz val="12"/>
        <color indexed="10"/>
        <rFont val="Arial"/>
        <family val="2"/>
      </rPr>
      <t xml:space="preserve"> </t>
    </r>
    <r>
      <rPr>
        <b/>
        <sz val="12"/>
        <color indexed="8"/>
        <rFont val="Arial"/>
        <family val="2"/>
      </rPr>
      <t>annual bulletin of its series of bulletins within the framework of its ambitious and balanced plan in providing and developing economic statistics.</t>
    </r>
  </si>
  <si>
    <t>كما يسر الجهاز أن يتقدم بالشكر الجزيل لمسئولي المنشآت من مؤسسات وشركات لتعاونهم ومساهمتهم في إصدار هذه النشرة.</t>
  </si>
  <si>
    <r>
      <t>The Authority has the pleasure</t>
    </r>
    <r>
      <rPr>
        <b/>
        <sz val="12"/>
        <rFont val="Arial"/>
        <family val="2"/>
      </rPr>
      <t xml:space="preserve"> to express its gratitude to heads of </t>
    </r>
    <r>
      <rPr>
        <b/>
        <sz val="12"/>
        <color indexed="8"/>
        <rFont val="Arial"/>
        <family val="2"/>
      </rPr>
      <t>corporations and companies for their cooperation and contribution in accomplishing this bulletin.</t>
    </r>
    <r>
      <rPr>
        <b/>
        <sz val="12"/>
        <color indexed="9"/>
        <rFont val="Arial"/>
        <family val="2"/>
      </rPr>
      <t>XXX</t>
    </r>
  </si>
  <si>
    <t>ويرحب  الجهاز بأية ملاحظات وإقتراحات من شأنها تحسين مضمون هذه النشرة.</t>
  </si>
  <si>
    <t>The Authority welcomes any remarks and suggestions that could improve contents of this bulletin.</t>
  </si>
  <si>
    <r>
      <rPr>
        <b/>
        <sz val="14"/>
        <rFont val="Sultan bold"/>
        <charset val="178"/>
      </rPr>
      <t>د. صالح بن محمد النابت</t>
    </r>
    <r>
      <rPr>
        <b/>
        <sz val="16"/>
        <rFont val="Sultan bold"/>
        <charset val="178"/>
      </rPr>
      <t xml:space="preserve">
</t>
    </r>
    <r>
      <rPr>
        <b/>
        <sz val="12"/>
        <rFont val="Times New Roman"/>
        <family val="1"/>
      </rPr>
      <t>رئيس جهاز التخطيط والإحصاء</t>
    </r>
  </si>
  <si>
    <t>أسلوب عرض البيانات</t>
  </si>
  <si>
    <t xml:space="preserve">51- Air transport activities  </t>
  </si>
  <si>
    <t>51 - انشطة النقل الجوي</t>
  </si>
  <si>
    <t>تقديرات الحصر الشامل (10 مشتغلين فأكثر).</t>
  </si>
  <si>
    <t>a- Individual Establishment:</t>
  </si>
  <si>
    <t>أ ـ المنشأة الفردية:</t>
  </si>
  <si>
    <t>Table No. (1)</t>
  </si>
  <si>
    <t>Table No. (2)</t>
  </si>
  <si>
    <t>Table No. (3)</t>
  </si>
  <si>
    <t>جدول رقم (3)</t>
  </si>
  <si>
    <t>Table No. (5) Value QR.000</t>
  </si>
  <si>
    <t>Table No. (6) Value QR.000</t>
  </si>
  <si>
    <t>Table No. (7) Value QR.000</t>
  </si>
  <si>
    <t>Table No. (8) Value QR.000</t>
  </si>
  <si>
    <t>جدول رقم (8) القيمة ألف ريال قطري</t>
  </si>
  <si>
    <t>Table No. (9) Value QR.000</t>
  </si>
  <si>
    <t>جدول رقم (9) القيمة ألف ريال قطري</t>
  </si>
  <si>
    <t>Table No. (10)</t>
  </si>
  <si>
    <t>Table No. (11)</t>
  </si>
  <si>
    <t>Table No. (12)</t>
  </si>
  <si>
    <t>جدول رقم (12)</t>
  </si>
  <si>
    <t>جدول رقم (17) القيمة ألف ريال قطري</t>
  </si>
  <si>
    <t>Table No. (17) Value QR.000</t>
  </si>
  <si>
    <t>Table No. (18) Value QR.000</t>
  </si>
  <si>
    <t>جدول رقم (18) القيمة ألف ريال قطري</t>
  </si>
  <si>
    <t>Table No. (19)</t>
  </si>
  <si>
    <t>Table No. (20)</t>
  </si>
  <si>
    <t>جدول رقم (21)</t>
  </si>
  <si>
    <t>Table No. (21)</t>
  </si>
  <si>
    <t>Table No. (13) Value QR.000</t>
  </si>
  <si>
    <t>عدد المشتغلين</t>
  </si>
  <si>
    <t>قطع غيار وعدد وادوات مسنهلكة</t>
  </si>
  <si>
    <t>نقل وانتقالات عمه تشمل مصاريف نقل مهمات رسمية</t>
  </si>
  <si>
    <t xml:space="preserve">انتاجية المشتغل ريال قطري </t>
  </si>
  <si>
    <t>Table No. (22) Value QR.000</t>
  </si>
  <si>
    <t>Table No. (23) Value QR.000</t>
  </si>
  <si>
    <t>Table No. (24) Value QR.000</t>
  </si>
  <si>
    <t>جدول رقم (26) القيمة ألف ريال قطري</t>
  </si>
  <si>
    <t>Table No. (26) Value QR.000</t>
  </si>
  <si>
    <t>جدول رقم (27) القيمة ألف ريال قطري</t>
  </si>
  <si>
    <t>Table No. (27) Value QR.000</t>
  </si>
  <si>
    <t>Table No. (28)</t>
  </si>
  <si>
    <t>Table No. (29)</t>
  </si>
  <si>
    <r>
      <rPr>
        <sz val="11"/>
        <rFont val="Arial Black"/>
        <family val="2"/>
      </rPr>
      <t xml:space="preserve">Dr.Saleh Bin Mohammed Al-Nabit
</t>
    </r>
    <r>
      <rPr>
        <b/>
        <sz val="10"/>
        <rFont val="Arial"/>
        <family val="2"/>
      </rPr>
      <t>President ,Planning &amp; Statistics Authority</t>
    </r>
  </si>
  <si>
    <t xml:space="preserve">  البيــــــــــان </t>
  </si>
  <si>
    <t>2-  Questionnaires Used:</t>
  </si>
  <si>
    <t>ملاحظة هامة:
         إن عدم تساوي الاجمالي في فصول بعض الجداول يعود للتقريب .</t>
  </si>
  <si>
    <t>It is the legal status of capital ownership of establishments aiming profit; it includes individual, joint-liability companies, partnership companies, limited liability companies and joint-stock companies or a branch of a foreigl establishment or governmental.</t>
  </si>
  <si>
    <t>Company composed of two or more persons and registered by official contract (each partner is joint), i.e. guarantor to other partners jointly. Each of them is has absolute responsibility for company’s financial commitments within the limits of paid capital, as well as his personal properties.</t>
  </si>
  <si>
    <t xml:space="preserve"> A it  refers the sector that the establishment belongs to regarding ownership.</t>
  </si>
  <si>
    <t>Government establishments that usually practice governmental managerial or service activity (i.e. ministries and departments). These departments are non-market producers, i.e. produce goods and services that are supplied to individuals or other establishments for free or with nominal prices  without economic feasibility. These departments could supply its goods and services to other government departments.</t>
  </si>
  <si>
    <r>
      <t>It includes establishments that practice productive activity of goods and services, where the government owns its total capital. The government gives these establishments or companies considerable authorty</t>
    </r>
    <r>
      <rPr>
        <sz val="10"/>
        <rFont val="Arial"/>
        <family val="2"/>
      </rPr>
      <t>, not only in managing production, but in utilization of  fun</t>
    </r>
    <r>
      <rPr>
        <sz val="10"/>
        <color indexed="8"/>
        <rFont val="Arial"/>
        <family val="2"/>
      </rPr>
      <t>ds also. These establishments or companies must be able to preserve its operating balances and commercial credit, and able to finance some or all capital formation from its savings, depreciation reserves or lending.</t>
    </r>
  </si>
  <si>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permanent or temporary employees. This includes absent persons due to  sick leave, leave of absence, training courses , or scholarships.</t>
  </si>
  <si>
    <t>Persons with university degrees or equivalent in their field of specialization.</t>
  </si>
  <si>
    <t>Persons who directly or indirectly assist the specialists in research, design, production and maintenance. They have craftsmanship and sufficient knowledge in theoretical information in their field of specialization that enable them to perform their job, comprehend the reasons why the job is done vocationally and purposes that work aims to. They usually posses qualifications in their field of specialization or have long experience in their field of work.</t>
  </si>
  <si>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medical health and educational services for employees’ children, fees born by establishment, on behalf of employees, i.e. residence fees, telephone installation, and etcs.</t>
  </si>
  <si>
    <t>All goods that are used as inputs of production, excluding fixed assets, such as raw materials, packing and wrapping materials, fuel, oils, energy and electricity, water, spare parts, tools, equipment, stationary, publications and others.</t>
  </si>
  <si>
    <t>Compulsory cash or in-kind amounts paid by the establishment to the government. Taxes imposed on producers (for goods and services) regarding production, selling, purchasing or use of goods and services that are usually born on production costs and also includes customs fees.</t>
  </si>
  <si>
    <t xml:space="preserve">Current payments at no cost provided by government entities, including non-resident government entities, to projects according to their production level or quantity and value of goods and services that they produce, sell or import, they are yields for resident producers or importers. In case of resident producers, they could be designed to affect their level of production, prices of selling of their outputs or remuneration of establishment units that work in production field. </t>
  </si>
  <si>
    <r>
      <t xml:space="preserve">A form of property income for which the shareholders are entitled to as a result of placing their funds at the disposal of the companies a form of property income entitled for shareholders and entitled to as a result of placing their </t>
    </r>
    <r>
      <rPr>
        <sz val="10"/>
        <rFont val="Arial"/>
        <family val="2"/>
      </rPr>
      <t>funds</t>
    </r>
    <r>
      <rPr>
        <sz val="10"/>
        <color indexed="10"/>
        <rFont val="Arial"/>
        <family val="2"/>
      </rPr>
      <t xml:space="preserve"> </t>
    </r>
    <r>
      <rPr>
        <sz val="10"/>
        <color indexed="8"/>
        <rFont val="Arial"/>
        <family val="2"/>
      </rPr>
      <t>at disposal of companies.</t>
    </r>
  </si>
  <si>
    <r>
      <t xml:space="preserve">غير قطريين
</t>
    </r>
    <r>
      <rPr>
        <b/>
        <sz val="9"/>
        <rFont val="Arial"/>
        <family val="2"/>
      </rPr>
      <t>Non - Qatari</t>
    </r>
  </si>
  <si>
    <t>جدول رقم (4) القيمة ( ألف ريال قطري )</t>
  </si>
  <si>
    <t>Table No. (4) Value (QR.000)</t>
  </si>
  <si>
    <t>قيمة المستلزمات السلعية والخدمية</t>
  </si>
  <si>
    <t>Intermediate Goods &amp; Services Value</t>
  </si>
  <si>
    <t>نسبة قيمة المستلزمات السلعية إلى قيمة الإنتاج</t>
  </si>
  <si>
    <t>نسبة قيمة المستلزمات الخدمية إلى قيمة الإنتاج</t>
  </si>
  <si>
    <t>Percentage Of Intermediate Services Value To Output</t>
  </si>
  <si>
    <t>Percentage Of Intermediate Goods Value To Output</t>
  </si>
  <si>
    <t>غير قطريين
Non - Qatari</t>
  </si>
  <si>
    <t>Services workers &amp; others</t>
  </si>
  <si>
    <t>جدول رقم (14) القيمة (ألف ريال قطري)</t>
  </si>
  <si>
    <t>Table No. (14) Value (QR.000)</t>
  </si>
  <si>
    <t xml:space="preserve"> قيمة المستلزمات السلعية والخدمية</t>
  </si>
  <si>
    <t>جدول رقم (25) القيمة (ألف ريال قطري)</t>
  </si>
  <si>
    <t>Table No. (25) Value (QR.000)</t>
  </si>
  <si>
    <t>Chapter three:</t>
  </si>
  <si>
    <r>
      <t>The data of this bulletin were collected for one calander year</t>
    </r>
    <r>
      <rPr>
        <sz val="10"/>
        <rFont val="Arial"/>
        <family val="2"/>
      </rPr>
      <t xml:space="preserve"> starting</t>
    </r>
    <r>
      <rPr>
        <sz val="10"/>
        <color indexed="8"/>
        <rFont val="Arial"/>
        <family val="2"/>
      </rPr>
      <t xml:space="preserve"> first of January and ending by end of December</t>
    </r>
  </si>
  <si>
    <t>Includes all cash payments due to employees as a compensation for their work before deducting their contributions in social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official holidays and temporary stoppage of production. It also includes incentives paid to employees in accordance with incentive regulation as well as commissions and bonuses received by establishment’s employees.</t>
  </si>
  <si>
    <t>نسبة فيمة لمستلزمات السلعية إلى قيمة الإنتاج</t>
  </si>
  <si>
    <t>نسبة قيمة  المستلزمات السلعية إلى قيمة الإنتاج</t>
  </si>
  <si>
    <t>Table No. (16) Value QR.000</t>
  </si>
  <si>
    <t>Table No. (15) Value QR.000</t>
  </si>
  <si>
    <t>الفصل  الرابع:</t>
  </si>
  <si>
    <t>* The  zero values mean that there is no establishments  in  these economic  activities.</t>
  </si>
  <si>
    <t xml:space="preserve">      . قيمة الاصفار تدل على عدم وجود منشآت  في هذه الانشطة الاقتصادية *</t>
  </si>
  <si>
    <t>النقل المائي /النقل الجوي/التخزين وأنشطة الدعم للنقل/ أنشطة البريد ونقل الطرود بواسطة مندوبين</t>
  </si>
  <si>
    <t>Water transport/Air transport/Warehousing and support activities for transportation/Postal and courier activities</t>
  </si>
  <si>
    <r>
      <t xml:space="preserve">النشرة السنوية
 لإحصاءات النقل والاتصالات 
</t>
    </r>
    <r>
      <rPr>
        <b/>
        <sz val="16"/>
        <color indexed="8"/>
        <rFont val="Arial"/>
        <family val="2"/>
      </rPr>
      <t>The Annual Bulletin
OF TRANSPORT &amp; COMMUNICATION STATISTICS 
2022</t>
    </r>
  </si>
  <si>
    <r>
      <rPr>
        <b/>
        <sz val="22"/>
        <color theme="1"/>
        <rFont val="Arial"/>
        <family val="2"/>
      </rPr>
      <t>العدد 22</t>
    </r>
    <r>
      <rPr>
        <b/>
        <sz val="16"/>
        <color theme="1"/>
        <rFont val="Arial"/>
        <family val="2"/>
      </rPr>
      <t xml:space="preserve">
22</t>
    </r>
    <r>
      <rPr>
        <b/>
        <vertAlign val="superscript"/>
        <sz val="16"/>
        <color indexed="8"/>
        <rFont val="Arial"/>
        <family val="2"/>
      </rPr>
      <t>th</t>
    </r>
    <r>
      <rPr>
        <b/>
        <sz val="16"/>
        <color indexed="8"/>
        <rFont val="Arial"/>
        <family val="2"/>
      </rPr>
      <t xml:space="preserve"> Issue</t>
    </r>
  </si>
  <si>
    <t xml:space="preserve">The bulletin covers 2022 data </t>
  </si>
  <si>
    <t>تغطي النشرة بيانات عام2022</t>
  </si>
  <si>
    <t>A comprehensive frame was prepared for operating in various economic activity based oncensus.</t>
  </si>
  <si>
    <t>تم إعداد إطار متكامل بالمنشآت العاملة في الأنشطة الاقتصادية المختلفة مستنداً على بيانات التعداد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</si>
</sst>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_ "/>
  </numFmts>
  <fonts count="77">
    <font>
      <sz val="11"/>
      <color theme="1"/>
      <name val="Arial"/>
      <family val="2"/>
    </font>
    <font>
      <sz val="11"/>
      <color theme="1"/>
      <name val="Calibri"/>
      <family val="2"/>
      <charset val="178"/>
      <scheme val="minor"/>
    </font>
    <font>
      <sz val="11"/>
      <color indexed="8"/>
      <name val="Calibri"/>
      <family val="2"/>
    </font>
    <font>
      <b/>
      <sz val="11"/>
      <color indexed="25"/>
      <name val="Arial"/>
      <family val="2"/>
    </font>
    <font>
      <sz val="11"/>
      <color indexed="8"/>
      <name val="Arial"/>
      <family val="2"/>
    </font>
    <font>
      <sz val="12"/>
      <color indexed="8"/>
      <name val="Arial"/>
      <family val="2"/>
    </font>
    <font>
      <b/>
      <sz val="11"/>
      <color indexed="8"/>
      <name val="Arial"/>
      <family val="2"/>
    </font>
    <font>
      <b/>
      <sz val="16"/>
      <color indexed="8"/>
      <name val="Arial"/>
      <family val="2"/>
    </font>
    <font>
      <b/>
      <sz val="12"/>
      <name val="Arial"/>
      <family val="2"/>
    </font>
    <font>
      <b/>
      <sz val="12"/>
      <color indexed="8"/>
      <name val="Arial"/>
      <family val="2"/>
    </font>
    <font>
      <b/>
      <sz val="24"/>
      <name val="Arial"/>
      <family val="2"/>
    </font>
    <font>
      <b/>
      <sz val="10"/>
      <color indexed="8"/>
      <name val="Arial"/>
      <family val="2"/>
    </font>
    <font>
      <sz val="12"/>
      <color indexed="8"/>
      <name val="Arial"/>
      <family val="2"/>
    </font>
    <font>
      <sz val="11"/>
      <color indexed="8"/>
      <name val="Arial"/>
      <family val="2"/>
    </font>
    <font>
      <b/>
      <sz val="12"/>
      <color indexed="8"/>
      <name val="Arial"/>
      <family val="2"/>
    </font>
    <font>
      <b/>
      <sz val="8"/>
      <color indexed="8"/>
      <name val="Arial"/>
      <family val="2"/>
    </font>
    <font>
      <b/>
      <sz val="14"/>
      <color indexed="8"/>
      <name val="Arial"/>
      <family val="2"/>
    </font>
    <font>
      <sz val="8"/>
      <name val="Arial"/>
      <family val="2"/>
    </font>
    <font>
      <sz val="11"/>
      <color indexed="8"/>
      <name val="Arial"/>
      <family val="2"/>
    </font>
    <font>
      <b/>
      <sz val="16"/>
      <color indexed="8"/>
      <name val="Arial"/>
      <family val="2"/>
    </font>
    <font>
      <b/>
      <sz val="14"/>
      <color indexed="25"/>
      <name val="Arial"/>
      <family val="2"/>
    </font>
    <font>
      <sz val="10"/>
      <name val="Arial"/>
      <family val="2"/>
    </font>
    <font>
      <sz val="18"/>
      <color indexed="8"/>
      <name val="Arial"/>
      <family val="2"/>
    </font>
    <font>
      <b/>
      <sz val="18"/>
      <color indexed="8"/>
      <name val="Arial"/>
      <family val="2"/>
    </font>
    <font>
      <sz val="16"/>
      <color indexed="8"/>
      <name val="Arial"/>
      <family val="2"/>
    </font>
    <font>
      <b/>
      <sz val="14"/>
      <name val="Arial Black"/>
      <family val="2"/>
    </font>
    <font>
      <sz val="14"/>
      <color indexed="8"/>
      <name val="Arial"/>
      <family val="2"/>
    </font>
    <font>
      <sz val="11"/>
      <name val="Arial"/>
      <family val="2"/>
    </font>
    <font>
      <b/>
      <sz val="18"/>
      <name val="Arial"/>
      <family val="2"/>
    </font>
    <font>
      <b/>
      <sz val="14"/>
      <name val="Arial"/>
      <family val="2"/>
    </font>
    <font>
      <b/>
      <u/>
      <sz val="12"/>
      <color indexed="12"/>
      <name val="Arial"/>
      <family val="2"/>
    </font>
    <font>
      <sz val="16"/>
      <color indexed="8"/>
      <name val="Simplified Arabic"/>
      <family val="1"/>
    </font>
    <font>
      <sz val="16"/>
      <color indexed="8"/>
      <name val="Arial"/>
      <family val="2"/>
    </font>
    <font>
      <b/>
      <sz val="18"/>
      <color indexed="8"/>
      <name val="Arial"/>
      <family val="2"/>
    </font>
    <font>
      <sz val="11.5"/>
      <color indexed="8"/>
      <name val="Arial"/>
      <family val="2"/>
    </font>
    <font>
      <b/>
      <sz val="16"/>
      <name val="Arial"/>
      <family val="2"/>
    </font>
    <font>
      <b/>
      <sz val="10"/>
      <name val="Arial"/>
      <family val="2"/>
    </font>
    <font>
      <b/>
      <sz val="11"/>
      <name val="Arial"/>
      <family val="2"/>
    </font>
    <font>
      <sz val="10"/>
      <name val="Arial"/>
      <family val="2"/>
    </font>
    <font>
      <sz val="10"/>
      <color indexed="8"/>
      <name val="Arial"/>
      <family val="2"/>
    </font>
    <font>
      <sz val="8"/>
      <color indexed="8"/>
      <name val="Arial"/>
      <family val="2"/>
    </font>
    <font>
      <b/>
      <sz val="8"/>
      <name val="Arial"/>
      <family val="2"/>
    </font>
    <font>
      <sz val="12"/>
      <name val="Arial"/>
      <family val="2"/>
    </font>
    <font>
      <b/>
      <sz val="12"/>
      <color indexed="10"/>
      <name val="Arial"/>
      <family val="2"/>
    </font>
    <font>
      <b/>
      <sz val="12"/>
      <color indexed="9"/>
      <name val="Arial"/>
      <family val="2"/>
    </font>
    <font>
      <sz val="12"/>
      <color indexed="8"/>
      <name val="Arial Black"/>
      <family val="2"/>
    </font>
    <font>
      <b/>
      <sz val="16"/>
      <name val="Sultan bold"/>
      <charset val="178"/>
    </font>
    <font>
      <b/>
      <sz val="14"/>
      <name val="Sultan bold"/>
      <charset val="178"/>
    </font>
    <font>
      <b/>
      <sz val="12"/>
      <name val="Times New Roman"/>
      <family val="1"/>
    </font>
    <font>
      <u/>
      <sz val="11"/>
      <color theme="10"/>
      <name val="Calibri"/>
      <family val="2"/>
    </font>
    <font>
      <sz val="11"/>
      <color theme="1"/>
      <name val="Calibri"/>
      <family val="2"/>
      <scheme val="minor"/>
    </font>
    <font>
      <b/>
      <sz val="11"/>
      <color theme="1"/>
      <name val="Arial"/>
      <family val="2"/>
    </font>
    <font>
      <sz val="8"/>
      <color theme="1"/>
      <name val="Arial"/>
      <family val="2"/>
    </font>
    <font>
      <b/>
      <sz val="10"/>
      <color theme="1"/>
      <name val="Arial"/>
      <family val="2"/>
    </font>
    <font>
      <sz val="10"/>
      <color theme="1"/>
      <name val="Arial"/>
      <family val="2"/>
    </font>
    <font>
      <b/>
      <sz val="12"/>
      <color theme="1"/>
      <name val="Arial"/>
      <family val="2"/>
    </font>
    <font>
      <sz val="18"/>
      <color theme="1"/>
      <name val="Arial"/>
      <family val="2"/>
    </font>
    <font>
      <b/>
      <sz val="16"/>
      <color theme="1"/>
      <name val="Arial"/>
      <family val="2"/>
    </font>
    <font>
      <b/>
      <sz val="10"/>
      <color theme="1"/>
      <name val="Arial Unicode MS"/>
      <family val="2"/>
    </font>
    <font>
      <sz val="10"/>
      <name val="Arial"/>
      <family val="2"/>
    </font>
    <font>
      <sz val="10"/>
      <color indexed="10"/>
      <name val="Arial"/>
      <family val="2"/>
    </font>
    <font>
      <b/>
      <sz val="8"/>
      <name val="Courier New"/>
      <family val="3"/>
    </font>
    <font>
      <sz val="12"/>
      <name val="Arial Black"/>
      <family val="2"/>
    </font>
    <font>
      <sz val="11"/>
      <name val="Arial Black"/>
      <family val="2"/>
    </font>
    <font>
      <b/>
      <sz val="9"/>
      <name val="Arial"/>
      <family val="2"/>
    </font>
    <font>
      <sz val="10"/>
      <name val="Calibri"/>
      <family val="2"/>
      <scheme val="minor"/>
    </font>
    <font>
      <b/>
      <sz val="10"/>
      <color indexed="8"/>
      <name val="Calibri"/>
      <family val="2"/>
      <scheme val="minor"/>
    </font>
    <font>
      <b/>
      <sz val="10"/>
      <name val="Calibri"/>
      <family val="2"/>
      <scheme val="minor"/>
    </font>
    <font>
      <sz val="10"/>
      <color rgb="FF000000"/>
      <name val="Arial"/>
      <family val="2"/>
    </font>
    <font>
      <b/>
      <sz val="10"/>
      <color rgb="FF000000"/>
      <name val="Arial"/>
      <family val="2"/>
    </font>
    <font>
      <b/>
      <sz val="10"/>
      <color rgb="FFFF0000"/>
      <name val="Arial"/>
      <family val="2"/>
    </font>
    <font>
      <sz val="11"/>
      <color rgb="FFFF0000"/>
      <name val="Arial"/>
      <family val="2"/>
    </font>
    <font>
      <sz val="11"/>
      <color theme="1"/>
      <name val="Arial"/>
      <family val="2"/>
    </font>
    <font>
      <b/>
      <sz val="20"/>
      <color theme="1"/>
      <name val="Arial"/>
      <family val="2"/>
    </font>
    <font>
      <b/>
      <sz val="20"/>
      <color theme="1"/>
      <name val="Times New Roman"/>
      <family val="1"/>
    </font>
    <font>
      <b/>
      <sz val="22"/>
      <color theme="1"/>
      <name val="Arial"/>
      <family val="2"/>
    </font>
    <font>
      <b/>
      <vertAlign val="superscript"/>
      <sz val="16"/>
      <color indexed="8"/>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58">
    <border>
      <left/>
      <right/>
      <top/>
      <bottom/>
      <diagonal/>
    </border>
    <border>
      <left/>
      <right/>
      <top/>
      <bottom style="thin">
        <color indexed="64"/>
      </bottom>
      <diagonal/>
    </border>
    <border>
      <left/>
      <right/>
      <top style="thin">
        <color indexed="64"/>
      </top>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thin">
        <color indexed="64"/>
      </bottom>
      <diagonal/>
    </border>
    <border>
      <left style="thick">
        <color theme="0"/>
      </left>
      <right style="thick">
        <color theme="0"/>
      </right>
      <top style="thin">
        <color indexed="64"/>
      </top>
      <bottom/>
      <diagonal/>
    </border>
    <border>
      <left style="thick">
        <color theme="0"/>
      </left>
      <right style="thick">
        <color theme="0"/>
      </right>
      <top/>
      <bottom style="thin">
        <color indexed="64"/>
      </bottom>
      <diagonal/>
    </border>
    <border>
      <left/>
      <right style="thick">
        <color theme="0"/>
      </right>
      <top style="thin">
        <color indexed="64"/>
      </top>
      <bottom style="thin">
        <color indexed="64"/>
      </bottom>
      <diagonal/>
    </border>
    <border>
      <left style="thick">
        <color theme="0"/>
      </left>
      <right/>
      <top style="thin">
        <color indexed="64"/>
      </top>
      <bottom style="thin">
        <color indexed="64"/>
      </bottom>
      <diagonal/>
    </border>
    <border>
      <left style="thick">
        <color theme="0"/>
      </left>
      <right/>
      <top/>
      <bottom/>
      <diagonal/>
    </border>
    <border>
      <left style="thick">
        <color theme="0"/>
      </left>
      <right style="thick">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theme="0"/>
      </left>
      <right/>
      <top/>
      <bottom style="thin">
        <color indexed="64"/>
      </bottom>
      <diagonal/>
    </border>
    <border>
      <left style="thick">
        <color theme="0"/>
      </left>
      <right style="thick">
        <color theme="0"/>
      </right>
      <top style="thick">
        <color theme="0"/>
      </top>
      <bottom style="thin">
        <color indexed="64"/>
      </bottom>
      <diagonal/>
    </border>
    <border>
      <left style="thick">
        <color theme="0"/>
      </left>
      <right style="medium">
        <color theme="0"/>
      </right>
      <top/>
      <bottom style="thin">
        <color indexed="64"/>
      </bottom>
      <diagonal/>
    </border>
    <border>
      <left style="medium">
        <color theme="0"/>
      </left>
      <right style="thick">
        <color theme="0"/>
      </right>
      <top/>
      <bottom style="thin">
        <color indexed="64"/>
      </bottom>
      <diagonal/>
    </border>
    <border>
      <left style="thick">
        <color theme="0"/>
      </left>
      <right style="thick">
        <color theme="0"/>
      </right>
      <top style="thin">
        <color indexed="64"/>
      </top>
      <bottom style="thick">
        <color theme="0"/>
      </bottom>
      <diagonal/>
    </border>
    <border>
      <left/>
      <right style="thick">
        <color theme="0"/>
      </right>
      <top style="thin">
        <color indexed="64"/>
      </top>
      <bottom/>
      <diagonal/>
    </border>
    <border>
      <left style="thick">
        <color theme="0"/>
      </left>
      <right/>
      <top style="thin">
        <color indexed="64"/>
      </top>
      <bottom/>
      <diagonal/>
    </border>
    <border>
      <left/>
      <right style="thick">
        <color theme="0"/>
      </right>
      <top/>
      <bottom style="thin">
        <color indexed="64"/>
      </bottom>
      <diagonal/>
    </border>
    <border>
      <left style="medium">
        <color theme="0"/>
      </left>
      <right style="thick">
        <color theme="0"/>
      </right>
      <top style="thin">
        <color indexed="64"/>
      </top>
      <bottom/>
      <diagonal/>
    </border>
    <border>
      <left style="thick">
        <color theme="0"/>
      </left>
      <right style="medium">
        <color theme="0"/>
      </right>
      <top style="thin">
        <color indexed="64"/>
      </top>
      <bottom/>
      <diagonal/>
    </border>
    <border>
      <left/>
      <right style="thick">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style="thick">
        <color theme="0"/>
      </left>
      <right/>
      <top style="thin">
        <color indexed="64"/>
      </top>
      <bottom style="thick">
        <color theme="0"/>
      </bottom>
      <diagonal/>
    </border>
    <border>
      <left/>
      <right style="thick">
        <color theme="0"/>
      </right>
      <top style="thin">
        <color indexed="64"/>
      </top>
      <bottom style="thick">
        <color theme="0"/>
      </bottom>
      <diagonal/>
    </border>
    <border>
      <left style="thick">
        <color theme="0"/>
      </left>
      <right/>
      <top style="thick">
        <color theme="0"/>
      </top>
      <bottom style="thin">
        <color indexed="64"/>
      </bottom>
      <diagonal/>
    </border>
    <border>
      <left/>
      <right style="thick">
        <color theme="0"/>
      </right>
      <top style="thick">
        <color theme="0"/>
      </top>
      <bottom style="thin">
        <color indexed="64"/>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n">
        <color indexed="64"/>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style="thin">
        <color indexed="64"/>
      </top>
      <bottom style="thin">
        <color indexed="64"/>
      </bottom>
      <diagonal/>
    </border>
    <border>
      <left/>
      <right style="medium">
        <color theme="0"/>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top/>
      <bottom style="medium">
        <color theme="0"/>
      </bottom>
      <diagonal/>
    </border>
    <border>
      <left/>
      <right style="medium">
        <color theme="0"/>
      </right>
      <top/>
      <bottom style="medium">
        <color theme="0"/>
      </bottom>
      <diagonal/>
    </border>
    <border>
      <left/>
      <right/>
      <top/>
      <bottom style="medium">
        <color theme="0"/>
      </bottom>
      <diagonal/>
    </border>
    <border>
      <left style="medium">
        <color theme="0"/>
      </left>
      <right style="medium">
        <color theme="0"/>
      </right>
      <top style="thin">
        <color indexed="64"/>
      </top>
      <bottom style="thin">
        <color rgb="FF000000"/>
      </bottom>
      <diagonal/>
    </border>
    <border>
      <left style="medium">
        <color theme="0"/>
      </left>
      <right/>
      <top/>
      <bottom/>
      <diagonal/>
    </border>
    <border>
      <left/>
      <right style="medium">
        <color theme="0"/>
      </right>
      <top/>
      <bottom/>
      <diagonal/>
    </border>
  </borders>
  <cellStyleXfs count="16">
    <xf numFmtId="0" fontId="0" fillId="0" borderId="0"/>
    <xf numFmtId="0" fontId="49" fillId="0" borderId="0" applyNumberFormat="0" applyFill="0" applyBorder="0" applyAlignment="0" applyProtection="0">
      <alignment vertical="top"/>
      <protection locked="0"/>
    </xf>
    <xf numFmtId="0" fontId="50" fillId="0" borderId="0"/>
    <xf numFmtId="0" fontId="21" fillId="0" borderId="0"/>
    <xf numFmtId="0" fontId="50" fillId="0" borderId="0"/>
    <xf numFmtId="0" fontId="2" fillId="0" borderId="0"/>
    <xf numFmtId="0" fontId="21" fillId="0" borderId="0"/>
    <xf numFmtId="0" fontId="38" fillId="0" borderId="0"/>
    <xf numFmtId="0" fontId="21" fillId="0" borderId="0"/>
    <xf numFmtId="0" fontId="59" fillId="0" borderId="0"/>
    <xf numFmtId="0" fontId="59" fillId="0" borderId="0"/>
    <xf numFmtId="0" fontId="59" fillId="0" borderId="0"/>
    <xf numFmtId="0" fontId="59" fillId="0" borderId="0"/>
    <xf numFmtId="0" fontId="1" fillId="0" borderId="0"/>
    <xf numFmtId="164" fontId="1" fillId="0" borderId="0" applyFont="0" applyFill="0" applyBorder="0" applyAlignment="0" applyProtection="0"/>
    <xf numFmtId="9" fontId="72" fillId="0" borderId="0" applyFont="0" applyFill="0" applyBorder="0" applyAlignment="0" applyProtection="0"/>
  </cellStyleXfs>
  <cellXfs count="612">
    <xf numFmtId="0" fontId="0" fillId="0" borderId="0" xfId="0"/>
    <xf numFmtId="0" fontId="13" fillId="0" borderId="0" xfId="0" applyFont="1" applyAlignment="1">
      <alignment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0" fontId="3" fillId="0" borderId="0" xfId="0" applyFont="1" applyAlignment="1">
      <alignment horizontal="center" vertical="center" wrapText="1" readingOrder="1"/>
    </xf>
    <xf numFmtId="0" fontId="4" fillId="0" borderId="0" xfId="0" applyFont="1" applyAlignment="1">
      <alignment vertical="center"/>
    </xf>
    <xf numFmtId="0" fontId="6" fillId="0" borderId="0" xfId="0" applyFont="1" applyAlignment="1">
      <alignment vertical="center" readingOrder="1"/>
    </xf>
    <xf numFmtId="0" fontId="4" fillId="0" borderId="0" xfId="0" applyFont="1"/>
    <xf numFmtId="0" fontId="4" fillId="0" borderId="0" xfId="0" applyFont="1" applyAlignment="1">
      <alignment horizontal="center" vertical="center"/>
    </xf>
    <xf numFmtId="0" fontId="5" fillId="0" borderId="0" xfId="0" applyFont="1"/>
    <xf numFmtId="0" fontId="3" fillId="0" borderId="0" xfId="0" applyFont="1" applyAlignment="1">
      <alignment vertical="center" wrapText="1" readingOrder="1"/>
    </xf>
    <xf numFmtId="0" fontId="13" fillId="0" borderId="0" xfId="0" applyFont="1"/>
    <xf numFmtId="0" fontId="4" fillId="0" borderId="0" xfId="0" applyFont="1" applyAlignment="1">
      <alignment vertical="center" wrapText="1"/>
    </xf>
    <xf numFmtId="0" fontId="50" fillId="0" borderId="0" xfId="2" applyAlignment="1">
      <alignment vertical="center"/>
    </xf>
    <xf numFmtId="0" fontId="4" fillId="0" borderId="0" xfId="2" applyFont="1" applyAlignment="1">
      <alignment vertical="center"/>
    </xf>
    <xf numFmtId="0" fontId="6" fillId="0" borderId="0" xfId="2" applyFont="1" applyAlignment="1">
      <alignment vertical="center" readingOrder="1"/>
    </xf>
    <xf numFmtId="0" fontId="18" fillId="0" borderId="0" xfId="2" applyFont="1" applyAlignment="1">
      <alignment horizontal="distributed" vertical="center" wrapText="1"/>
    </xf>
    <xf numFmtId="0" fontId="22" fillId="0" borderId="0" xfId="2" applyFont="1" applyAlignment="1">
      <alignment horizontal="distributed" vertical="center" wrapText="1"/>
    </xf>
    <xf numFmtId="0" fontId="18" fillId="0" borderId="0" xfId="2" applyFont="1" applyAlignment="1">
      <alignment horizontal="distributed" vertical="top" wrapText="1"/>
    </xf>
    <xf numFmtId="0" fontId="4" fillId="0" borderId="0" xfId="2" applyFont="1" applyAlignment="1">
      <alignment horizontal="distributed" vertical="center" wrapText="1"/>
    </xf>
    <xf numFmtId="0" fontId="6" fillId="0" borderId="0" xfId="2" applyFont="1" applyAlignment="1">
      <alignment horizontal="distributed" vertical="center" wrapText="1" readingOrder="1"/>
    </xf>
    <xf numFmtId="0" fontId="4" fillId="0" borderId="0" xfId="2" applyFont="1" applyAlignment="1">
      <alignment horizontal="distributed" vertical="center"/>
    </xf>
    <xf numFmtId="0" fontId="3" fillId="0" borderId="0" xfId="2" applyFont="1" applyAlignment="1">
      <alignment horizontal="distributed" vertical="center" wrapText="1" readingOrder="1"/>
    </xf>
    <xf numFmtId="0" fontId="50" fillId="0" borderId="0" xfId="2"/>
    <xf numFmtId="0" fontId="31" fillId="0" borderId="0" xfId="2" applyFont="1" applyAlignment="1">
      <alignment horizontal="justify" readingOrder="2"/>
    </xf>
    <xf numFmtId="0" fontId="32" fillId="0" borderId="0" xfId="2" applyFont="1" applyAlignment="1">
      <alignment horizontal="distributed" vertical="top" wrapText="1" readingOrder="2"/>
    </xf>
    <xf numFmtId="0" fontId="5" fillId="0" borderId="0" xfId="2" applyFont="1" applyAlignment="1">
      <alignment horizontal="distributed" vertical="center"/>
    </xf>
    <xf numFmtId="0" fontId="30" fillId="0" borderId="0" xfId="1" applyFont="1" applyFill="1" applyBorder="1" applyAlignment="1" applyProtection="1">
      <alignment horizontal="distributed" vertical="center"/>
    </xf>
    <xf numFmtId="0" fontId="6" fillId="0" borderId="0" xfId="0" applyFont="1" applyAlignment="1">
      <alignment horizontal="center" vertical="center"/>
    </xf>
    <xf numFmtId="0" fontId="6" fillId="0" borderId="0" xfId="0" applyFont="1"/>
    <xf numFmtId="0" fontId="39" fillId="2" borderId="3" xfId="0" applyFont="1" applyFill="1" applyBorder="1" applyAlignment="1">
      <alignment horizontal="center" vertical="center" wrapText="1"/>
    </xf>
    <xf numFmtId="0" fontId="39" fillId="2" borderId="3" xfId="0" applyFont="1" applyFill="1" applyBorder="1" applyAlignment="1">
      <alignment horizontal="right" vertical="center" wrapText="1" indent="1"/>
    </xf>
    <xf numFmtId="0" fontId="39" fillId="2" borderId="6" xfId="0" applyFont="1" applyFill="1" applyBorder="1" applyAlignment="1">
      <alignment horizontal="center" vertical="center" wrapText="1"/>
    </xf>
    <xf numFmtId="0" fontId="40" fillId="2" borderId="6" xfId="0" applyFont="1" applyFill="1" applyBorder="1" applyAlignment="1">
      <alignment horizontal="left" vertical="center" wrapText="1" indent="1"/>
    </xf>
    <xf numFmtId="0" fontId="39" fillId="2" borderId="6" xfId="0" applyFont="1" applyFill="1" applyBorder="1" applyAlignment="1">
      <alignment horizontal="right" vertical="center" wrapText="1" indent="1"/>
    </xf>
    <xf numFmtId="0" fontId="5" fillId="0" borderId="0" xfId="0" applyFont="1" applyAlignment="1">
      <alignment horizontal="center" vertical="center" wrapText="1"/>
    </xf>
    <xf numFmtId="0" fontId="5" fillId="0" borderId="0" xfId="0" applyFont="1" applyAlignment="1">
      <alignment vertical="center" wrapText="1"/>
    </xf>
    <xf numFmtId="0" fontId="9" fillId="0" borderId="0" xfId="0" applyFont="1" applyAlignment="1">
      <alignment vertical="center" wrapText="1"/>
    </xf>
    <xf numFmtId="0" fontId="39" fillId="2" borderId="7" xfId="0" applyFont="1" applyFill="1" applyBorder="1" applyAlignment="1">
      <alignment horizontal="center" vertical="center" wrapText="1"/>
    </xf>
    <xf numFmtId="0" fontId="40" fillId="2" borderId="7" xfId="0" applyFont="1" applyFill="1" applyBorder="1" applyAlignment="1">
      <alignment horizontal="left" vertical="center" wrapText="1" indent="1"/>
    </xf>
    <xf numFmtId="0" fontId="21" fillId="2" borderId="7" xfId="0" applyFont="1" applyFill="1" applyBorder="1" applyAlignment="1">
      <alignment horizontal="right" vertical="center" wrapText="1" indent="1"/>
    </xf>
    <xf numFmtId="0" fontId="39" fillId="3" borderId="8" xfId="0" applyFont="1" applyFill="1" applyBorder="1" applyAlignment="1">
      <alignment horizontal="center" vertical="center" wrapText="1"/>
    </xf>
    <xf numFmtId="0" fontId="40" fillId="3" borderId="8" xfId="0" applyFont="1" applyFill="1" applyBorder="1" applyAlignment="1">
      <alignment horizontal="left" vertical="center" wrapText="1" indent="1"/>
    </xf>
    <xf numFmtId="0" fontId="9" fillId="0" borderId="0" xfId="0" applyFont="1" applyAlignment="1">
      <alignment horizontal="left" vertical="center" wrapText="1"/>
    </xf>
    <xf numFmtId="0" fontId="11" fillId="3" borderId="12" xfId="0" applyFont="1" applyFill="1" applyBorder="1" applyAlignment="1">
      <alignment horizontal="center" wrapText="1"/>
    </xf>
    <xf numFmtId="0" fontId="40" fillId="3" borderId="13" xfId="0" applyFont="1" applyFill="1" applyBorder="1" applyAlignment="1">
      <alignment horizontal="center" vertical="top" wrapText="1"/>
    </xf>
    <xf numFmtId="0" fontId="4" fillId="0" borderId="0" xfId="0" applyFont="1" applyAlignment="1">
      <alignment horizontal="center" vertical="center" wrapText="1"/>
    </xf>
    <xf numFmtId="0" fontId="36" fillId="3" borderId="14" xfId="0" applyFont="1" applyFill="1" applyBorder="1" applyAlignment="1">
      <alignment horizontal="center" vertical="center" wrapText="1" readingOrder="1"/>
    </xf>
    <xf numFmtId="0" fontId="36" fillId="3" borderId="15" xfId="0" applyFont="1" applyFill="1" applyBorder="1" applyAlignment="1">
      <alignment horizontal="center" vertical="center" wrapText="1" readingOrder="1"/>
    </xf>
    <xf numFmtId="0" fontId="36" fillId="2" borderId="16" xfId="0" applyFont="1" applyFill="1" applyBorder="1" applyAlignment="1">
      <alignment horizontal="center" vertical="center" readingOrder="1"/>
    </xf>
    <xf numFmtId="0" fontId="36" fillId="3" borderId="16" xfId="0" applyFont="1" applyFill="1" applyBorder="1" applyAlignment="1">
      <alignment horizontal="center" vertical="center" readingOrder="1"/>
    </xf>
    <xf numFmtId="0" fontId="36" fillId="3" borderId="12" xfId="0" applyFont="1" applyFill="1" applyBorder="1" applyAlignment="1">
      <alignment horizontal="center" vertical="center" wrapText="1"/>
    </xf>
    <xf numFmtId="0" fontId="41" fillId="3" borderId="13" xfId="0" applyFont="1" applyFill="1" applyBorder="1" applyAlignment="1">
      <alignment horizontal="center" vertical="center" wrapText="1"/>
    </xf>
    <xf numFmtId="0" fontId="36" fillId="2" borderId="3" xfId="0" applyFont="1" applyFill="1" applyBorder="1" applyAlignment="1">
      <alignment horizontal="right" vertical="center" wrapText="1" indent="1"/>
    </xf>
    <xf numFmtId="0" fontId="21" fillId="2" borderId="3" xfId="0" applyFont="1" applyFill="1" applyBorder="1" applyAlignment="1">
      <alignment horizontal="right" vertical="center" wrapText="1" indent="1"/>
    </xf>
    <xf numFmtId="0" fontId="36" fillId="3" borderId="4" xfId="0" applyFont="1" applyFill="1" applyBorder="1" applyAlignment="1">
      <alignment horizontal="right" vertical="center" wrapText="1" indent="1"/>
    </xf>
    <xf numFmtId="0" fontId="21" fillId="3" borderId="4" xfId="0" applyFont="1" applyFill="1" applyBorder="1" applyAlignment="1">
      <alignment horizontal="right" vertical="center" wrapText="1" indent="1"/>
    </xf>
    <xf numFmtId="0" fontId="21" fillId="2" borderId="4" xfId="0" applyFont="1" applyFill="1" applyBorder="1" applyAlignment="1">
      <alignment horizontal="right" vertical="center" wrapText="1" indent="1"/>
    </xf>
    <xf numFmtId="0" fontId="37" fillId="0" borderId="0" xfId="0" applyFont="1" applyAlignment="1">
      <alignment vertical="center" wrapText="1" readingOrder="1"/>
    </xf>
    <xf numFmtId="0" fontId="27" fillId="0" borderId="0" xfId="0" applyFont="1" applyAlignment="1">
      <alignment vertical="center"/>
    </xf>
    <xf numFmtId="0" fontId="42" fillId="0" borderId="0" xfId="0" applyFont="1" applyAlignment="1">
      <alignment horizontal="center" vertical="center" wrapText="1"/>
    </xf>
    <xf numFmtId="0" fontId="27" fillId="0" borderId="0" xfId="0" applyFont="1" applyAlignment="1">
      <alignment vertical="center" wrapText="1"/>
    </xf>
    <xf numFmtId="0" fontId="21" fillId="2" borderId="3" xfId="0" applyFont="1" applyFill="1" applyBorder="1" applyAlignment="1">
      <alignment horizontal="center" vertical="center" wrapText="1"/>
    </xf>
    <xf numFmtId="0" fontId="17" fillId="2" borderId="3" xfId="0" applyFont="1" applyFill="1" applyBorder="1" applyAlignment="1">
      <alignment horizontal="left" vertical="center" wrapText="1" indent="1"/>
    </xf>
    <xf numFmtId="0" fontId="21" fillId="3" borderId="4" xfId="0" applyFont="1" applyFill="1" applyBorder="1" applyAlignment="1">
      <alignment horizontal="center" vertical="center" wrapText="1"/>
    </xf>
    <xf numFmtId="0" fontId="17" fillId="3" borderId="4" xfId="0" applyFont="1" applyFill="1" applyBorder="1" applyAlignment="1">
      <alignment horizontal="left" vertical="center" wrapText="1" indent="1"/>
    </xf>
    <xf numFmtId="0" fontId="21" fillId="2" borderId="6" xfId="0" applyFont="1" applyFill="1" applyBorder="1" applyAlignment="1">
      <alignment horizontal="right" vertical="center" wrapText="1" indent="1"/>
    </xf>
    <xf numFmtId="0" fontId="36" fillId="3" borderId="17" xfId="0" applyFont="1" applyFill="1" applyBorder="1" applyAlignment="1">
      <alignment horizontal="center" vertical="center" wrapText="1"/>
    </xf>
    <xf numFmtId="0" fontId="27" fillId="0" borderId="0" xfId="0" applyFont="1" applyAlignment="1">
      <alignment horizontal="center" vertical="center" wrapText="1"/>
    </xf>
    <xf numFmtId="0" fontId="36" fillId="3" borderId="12" xfId="0" applyFont="1" applyFill="1" applyBorder="1" applyAlignment="1">
      <alignment horizontal="center" wrapText="1"/>
    </xf>
    <xf numFmtId="0" fontId="41" fillId="3" borderId="13" xfId="0" applyFont="1" applyFill="1" applyBorder="1" applyAlignment="1">
      <alignment horizontal="center" vertical="top" wrapText="1"/>
    </xf>
    <xf numFmtId="0" fontId="36" fillId="3" borderId="19" xfId="0" applyFont="1" applyFill="1" applyBorder="1" applyAlignment="1">
      <alignment horizontal="center" wrapText="1"/>
    </xf>
    <xf numFmtId="0" fontId="41" fillId="3" borderId="20" xfId="0" applyFont="1" applyFill="1" applyBorder="1" applyAlignment="1">
      <alignment horizontal="center" vertical="top" wrapText="1"/>
    </xf>
    <xf numFmtId="0" fontId="17" fillId="3" borderId="13" xfId="0" applyFont="1" applyFill="1" applyBorder="1" applyAlignment="1">
      <alignment horizontal="center" vertical="top" wrapText="1"/>
    </xf>
    <xf numFmtId="0" fontId="17" fillId="3" borderId="13" xfId="0" applyFont="1" applyFill="1" applyBorder="1" applyAlignment="1">
      <alignment horizontal="center" vertical="center" wrapText="1"/>
    </xf>
    <xf numFmtId="0" fontId="41" fillId="3" borderId="15" xfId="0" applyFont="1" applyFill="1" applyBorder="1" applyAlignment="1">
      <alignment horizontal="center" vertical="center" wrapText="1" readingOrder="1"/>
    </xf>
    <xf numFmtId="0" fontId="4" fillId="0" borderId="0" xfId="0" applyFont="1" applyAlignment="1">
      <alignment wrapText="1"/>
    </xf>
    <xf numFmtId="0" fontId="52" fillId="0" borderId="0" xfId="0" applyFont="1" applyAlignment="1">
      <alignment wrapText="1"/>
    </xf>
    <xf numFmtId="0" fontId="53" fillId="0" borderId="0" xfId="0" applyFont="1" applyAlignment="1">
      <alignment horizontal="center" wrapText="1"/>
    </xf>
    <xf numFmtId="0" fontId="54" fillId="0" borderId="0" xfId="0" applyFont="1" applyAlignment="1">
      <alignment wrapText="1"/>
    </xf>
    <xf numFmtId="0" fontId="55" fillId="0" borderId="0" xfId="0" applyFont="1" applyAlignment="1">
      <alignment horizontal="center" wrapText="1"/>
    </xf>
    <xf numFmtId="0" fontId="4" fillId="0" borderId="0" xfId="0" applyFont="1" applyAlignment="1">
      <alignment horizontal="right" wrapText="1"/>
    </xf>
    <xf numFmtId="0" fontId="52" fillId="3" borderId="0" xfId="0" applyFont="1" applyFill="1" applyAlignment="1">
      <alignment wrapText="1"/>
    </xf>
    <xf numFmtId="0" fontId="53" fillId="3" borderId="0" xfId="0" applyFont="1" applyFill="1" applyAlignment="1">
      <alignment horizontal="center" wrapText="1"/>
    </xf>
    <xf numFmtId="0" fontId="54" fillId="3" borderId="0" xfId="0" applyFont="1" applyFill="1" applyAlignment="1">
      <alignment wrapText="1"/>
    </xf>
    <xf numFmtId="0" fontId="51" fillId="3" borderId="0" xfId="0" applyFont="1" applyFill="1" applyAlignment="1">
      <alignment horizontal="center" wrapText="1"/>
    </xf>
    <xf numFmtId="0" fontId="54" fillId="0" borderId="0" xfId="0" applyFont="1" applyAlignment="1">
      <alignment vertical="center" wrapText="1"/>
    </xf>
    <xf numFmtId="0" fontId="54" fillId="3" borderId="0" xfId="0" applyFont="1" applyFill="1" applyAlignment="1">
      <alignment vertical="center" wrapText="1"/>
    </xf>
    <xf numFmtId="0" fontId="53" fillId="3" borderId="0" xfId="0" applyFont="1" applyFill="1" applyAlignment="1">
      <alignment horizontal="center" vertical="center" wrapText="1"/>
    </xf>
    <xf numFmtId="0" fontId="52" fillId="3" borderId="0" xfId="0" applyFont="1" applyFill="1" applyAlignment="1">
      <alignment horizontal="left" vertical="center" wrapText="1"/>
    </xf>
    <xf numFmtId="0" fontId="52" fillId="0" borderId="0" xfId="0" applyFont="1" applyAlignment="1">
      <alignment horizontal="left" vertical="center" wrapText="1"/>
    </xf>
    <xf numFmtId="0" fontId="55" fillId="3" borderId="0" xfId="0" applyFont="1" applyFill="1" applyAlignment="1">
      <alignment horizontal="center" vertical="center" wrapText="1"/>
    </xf>
    <xf numFmtId="0" fontId="4" fillId="3" borderId="1" xfId="0" applyFont="1" applyFill="1" applyBorder="1"/>
    <xf numFmtId="0" fontId="5" fillId="3" borderId="1" xfId="0" applyFont="1" applyFill="1" applyBorder="1"/>
    <xf numFmtId="0" fontId="6" fillId="0" borderId="0" xfId="0" applyFont="1" applyAlignment="1">
      <alignment vertical="center" wrapText="1"/>
    </xf>
    <xf numFmtId="0" fontId="36" fillId="2" borderId="12" xfId="0" applyFont="1" applyFill="1" applyBorder="1" applyAlignment="1">
      <alignment horizontal="center" vertical="center"/>
    </xf>
    <xf numFmtId="0" fontId="36" fillId="3" borderId="6" xfId="0" applyFont="1" applyFill="1" applyBorder="1" applyAlignment="1">
      <alignment horizontal="center" vertical="center"/>
    </xf>
    <xf numFmtId="0" fontId="36" fillId="2" borderId="6" xfId="0" applyFont="1" applyFill="1" applyBorder="1" applyAlignment="1">
      <alignment horizontal="center" vertical="center"/>
    </xf>
    <xf numFmtId="0" fontId="37" fillId="3" borderId="6" xfId="0" applyFont="1" applyFill="1" applyBorder="1" applyAlignment="1">
      <alignment horizontal="center" vertical="center" readingOrder="2"/>
    </xf>
    <xf numFmtId="0" fontId="36" fillId="3" borderId="13" xfId="0" applyFont="1" applyFill="1" applyBorder="1" applyAlignment="1">
      <alignment horizontal="right" vertical="center" wrapText="1" indent="1"/>
    </xf>
    <xf numFmtId="0" fontId="16" fillId="0" borderId="0" xfId="0" applyFont="1" applyAlignment="1">
      <alignment vertical="center" wrapText="1"/>
    </xf>
    <xf numFmtId="0" fontId="36" fillId="2" borderId="13" xfId="0" applyFont="1" applyFill="1" applyBorder="1" applyAlignment="1">
      <alignment horizontal="right" vertical="center" wrapText="1" indent="1"/>
    </xf>
    <xf numFmtId="0" fontId="11" fillId="2" borderId="25" xfId="0" applyFont="1" applyFill="1" applyBorder="1" applyAlignment="1">
      <alignment horizontal="right" vertical="center" wrapText="1" indent="1"/>
    </xf>
    <xf numFmtId="0" fontId="27" fillId="0" borderId="0" xfId="0" applyFont="1"/>
    <xf numFmtId="0" fontId="10" fillId="0" borderId="0" xfId="0" applyFont="1" applyAlignment="1">
      <alignment horizontal="center" vertical="center" wrapText="1"/>
    </xf>
    <xf numFmtId="0" fontId="21" fillId="2" borderId="13" xfId="0" applyFont="1" applyFill="1" applyBorder="1" applyAlignment="1">
      <alignment horizontal="right" vertical="center" wrapText="1" indent="1"/>
    </xf>
    <xf numFmtId="0" fontId="21" fillId="0" borderId="0" xfId="3" applyAlignment="1">
      <alignment vertical="center"/>
    </xf>
    <xf numFmtId="0" fontId="0" fillId="0" borderId="0" xfId="0" applyAlignment="1">
      <alignment vertical="center" wrapText="1"/>
    </xf>
    <xf numFmtId="0" fontId="4" fillId="0" borderId="0" xfId="4" applyFont="1" applyAlignment="1">
      <alignment vertical="top" wrapText="1"/>
    </xf>
    <xf numFmtId="0" fontId="6" fillId="0" borderId="0" xfId="0" applyFont="1" applyAlignment="1">
      <alignment vertical="center" wrapText="1" readingOrder="1"/>
    </xf>
    <xf numFmtId="0" fontId="21" fillId="0" borderId="0" xfId="8"/>
    <xf numFmtId="0" fontId="4" fillId="0" borderId="0" xfId="5" applyFont="1" applyAlignment="1">
      <alignment vertical="center" wrapText="1"/>
    </xf>
    <xf numFmtId="0" fontId="56" fillId="0" borderId="0" xfId="0" applyFont="1" applyAlignment="1">
      <alignment horizontal="justify" vertical="center" wrapText="1" readingOrder="2"/>
    </xf>
    <xf numFmtId="0" fontId="56" fillId="0" borderId="0" xfId="0" applyFont="1" applyAlignment="1">
      <alignment vertical="center" wrapText="1"/>
    </xf>
    <xf numFmtId="0" fontId="57" fillId="0" borderId="0" xfId="0" applyFont="1" applyAlignment="1">
      <alignment horizontal="center" vertical="center" wrapText="1"/>
    </xf>
    <xf numFmtId="0" fontId="14" fillId="0" borderId="1" xfId="0" applyFont="1" applyBorder="1" applyAlignment="1">
      <alignment vertical="center" wrapText="1"/>
    </xf>
    <xf numFmtId="0" fontId="8" fillId="0" borderId="1" xfId="0" applyFont="1" applyBorder="1" applyAlignment="1">
      <alignment vertical="center" wrapText="1"/>
    </xf>
    <xf numFmtId="0" fontId="10" fillId="0" borderId="0" xfId="0" applyFont="1" applyAlignment="1">
      <alignment horizontal="center" vertical="center" wrapText="1" readingOrder="1"/>
    </xf>
    <xf numFmtId="0" fontId="9" fillId="0" borderId="0" xfId="0" applyFont="1" applyAlignment="1">
      <alignment horizontal="right" vertical="center" wrapText="1"/>
    </xf>
    <xf numFmtId="0" fontId="14" fillId="0" borderId="1" xfId="0" applyFont="1" applyBorder="1" applyAlignment="1">
      <alignment vertical="center"/>
    </xf>
    <xf numFmtId="0" fontId="36" fillId="2" borderId="7" xfId="0" applyFont="1" applyFill="1" applyBorder="1" applyAlignment="1">
      <alignment vertical="center" wrapText="1"/>
    </xf>
    <xf numFmtId="0" fontId="17" fillId="3" borderId="20" xfId="0" applyFont="1" applyFill="1" applyBorder="1" applyAlignment="1">
      <alignment horizontal="center" vertical="top" wrapText="1"/>
    </xf>
    <xf numFmtId="0" fontId="40" fillId="2" borderId="3" xfId="0" applyFont="1" applyFill="1" applyBorder="1" applyAlignment="1">
      <alignment horizontal="left" vertical="center" wrapText="1" indent="1"/>
    </xf>
    <xf numFmtId="0" fontId="13" fillId="2" borderId="0" xfId="0" applyFont="1" applyFill="1" applyAlignment="1">
      <alignment vertical="center" wrapText="1"/>
    </xf>
    <xf numFmtId="0" fontId="36" fillId="3" borderId="11" xfId="0" applyFont="1" applyFill="1" applyBorder="1" applyAlignment="1">
      <alignment horizontal="right" vertical="center" wrapText="1" indent="1"/>
    </xf>
    <xf numFmtId="0" fontId="58" fillId="0" borderId="0" xfId="0" applyFont="1" applyAlignment="1">
      <alignment vertical="center" wrapText="1"/>
    </xf>
    <xf numFmtId="0" fontId="27" fillId="2" borderId="0" xfId="0" applyFont="1" applyFill="1" applyAlignment="1">
      <alignment vertical="center" wrapText="1"/>
    </xf>
    <xf numFmtId="0" fontId="8" fillId="0" borderId="1" xfId="0" applyFont="1" applyBorder="1" applyAlignment="1">
      <alignment vertical="center"/>
    </xf>
    <xf numFmtId="0" fontId="27" fillId="0" borderId="1" xfId="0" applyFont="1" applyBorder="1" applyAlignment="1">
      <alignment vertical="center" wrapText="1"/>
    </xf>
    <xf numFmtId="0" fontId="21" fillId="2" borderId="7" xfId="0" applyFont="1" applyFill="1" applyBorder="1" applyAlignment="1">
      <alignment vertical="center" wrapText="1"/>
    </xf>
    <xf numFmtId="0" fontId="21" fillId="3" borderId="8" xfId="0" applyFont="1" applyFill="1" applyBorder="1" applyAlignment="1">
      <alignment vertical="center" wrapText="1"/>
    </xf>
    <xf numFmtId="0" fontId="39" fillId="2" borderId="25" xfId="0" applyFont="1" applyFill="1" applyBorder="1" applyAlignment="1">
      <alignment vertical="center" wrapText="1"/>
    </xf>
    <xf numFmtId="0" fontId="4" fillId="3" borderId="6" xfId="0" applyFont="1" applyFill="1" applyBorder="1" applyAlignment="1">
      <alignment horizontal="center" vertical="center" wrapText="1"/>
    </xf>
    <xf numFmtId="0" fontId="27" fillId="3" borderId="6" xfId="0" applyFont="1" applyFill="1" applyBorder="1" applyAlignment="1">
      <alignment horizontal="center" vertical="center" wrapText="1"/>
    </xf>
    <xf numFmtId="2" fontId="39" fillId="2" borderId="3" xfId="0" applyNumberFormat="1" applyFont="1" applyFill="1" applyBorder="1" applyAlignment="1">
      <alignment horizontal="right" vertical="center" wrapText="1" indent="1"/>
    </xf>
    <xf numFmtId="0" fontId="21" fillId="2" borderId="7" xfId="0" applyFont="1" applyFill="1" applyBorder="1" applyAlignment="1">
      <alignment horizontal="right" vertical="center" wrapText="1"/>
    </xf>
    <xf numFmtId="0" fontId="21" fillId="3" borderId="8" xfId="0" applyFont="1" applyFill="1" applyBorder="1" applyAlignment="1">
      <alignment horizontal="right" vertical="center" wrapText="1"/>
    </xf>
    <xf numFmtId="0" fontId="8" fillId="0" borderId="0" xfId="0" applyFont="1" applyAlignment="1">
      <alignment wrapText="1"/>
    </xf>
    <xf numFmtId="0" fontId="36" fillId="3" borderId="13" xfId="0" applyFont="1" applyFill="1" applyBorder="1" applyAlignment="1">
      <alignment horizontal="center" vertical="center"/>
    </xf>
    <xf numFmtId="0" fontId="39" fillId="3" borderId="7" xfId="0" applyFont="1" applyFill="1" applyBorder="1" applyAlignment="1">
      <alignment horizontal="center" vertical="center" wrapText="1"/>
    </xf>
    <xf numFmtId="0" fontId="40" fillId="3" borderId="7" xfId="0" applyFont="1" applyFill="1" applyBorder="1" applyAlignment="1">
      <alignment horizontal="left" vertical="center" wrapText="1" indent="1"/>
    </xf>
    <xf numFmtId="0" fontId="21" fillId="3" borderId="7" xfId="0" applyFont="1" applyFill="1" applyBorder="1" applyAlignment="1">
      <alignment vertical="center" wrapText="1"/>
    </xf>
    <xf numFmtId="0" fontId="21" fillId="3" borderId="7" xfId="0" applyFont="1" applyFill="1" applyBorder="1" applyAlignment="1">
      <alignment horizontal="right" vertical="center" wrapText="1" indent="1"/>
    </xf>
    <xf numFmtId="0" fontId="36" fillId="3" borderId="18" xfId="0" applyFont="1" applyFill="1" applyBorder="1" applyAlignment="1">
      <alignment horizontal="right" vertical="center" wrapText="1" indent="1"/>
    </xf>
    <xf numFmtId="0" fontId="36" fillId="3" borderId="18" xfId="0" applyFont="1" applyFill="1" applyBorder="1" applyAlignment="1">
      <alignment vertical="center" wrapText="1"/>
    </xf>
    <xf numFmtId="0" fontId="39" fillId="0" borderId="0" xfId="2" applyFont="1" applyAlignment="1">
      <alignment vertical="top" wrapText="1"/>
    </xf>
    <xf numFmtId="0" fontId="39" fillId="0" borderId="0" xfId="2" applyFont="1" applyAlignment="1">
      <alignment horizontal="distributed" vertical="top" wrapText="1"/>
    </xf>
    <xf numFmtId="0" fontId="5" fillId="0" borderId="0" xfId="2" applyFont="1" applyAlignment="1">
      <alignment vertical="top" wrapText="1" readingOrder="2"/>
    </xf>
    <xf numFmtId="0" fontId="5" fillId="0" borderId="0" xfId="2" applyFont="1" applyAlignment="1">
      <alignment horizontal="right" vertical="top" wrapText="1" readingOrder="2"/>
    </xf>
    <xf numFmtId="0" fontId="9" fillId="0" borderId="0" xfId="2" applyFont="1" applyAlignment="1">
      <alignment horizontal="distributed" vertical="top" wrapText="1"/>
    </xf>
    <xf numFmtId="0" fontId="9" fillId="0" borderId="0" xfId="2" applyFont="1" applyAlignment="1">
      <alignment horizontal="right" vertical="top" wrapText="1" indent="3" readingOrder="2"/>
    </xf>
    <xf numFmtId="0" fontId="9" fillId="0" borderId="0" xfId="2" applyFont="1" applyAlignment="1">
      <alignment horizontal="distributed" vertical="top" wrapText="1" readingOrder="2"/>
    </xf>
    <xf numFmtId="0" fontId="11" fillId="0" borderId="0" xfId="2" applyFont="1" applyAlignment="1">
      <alignment horizontal="left" vertical="top" wrapText="1" indent="2"/>
    </xf>
    <xf numFmtId="0" fontId="11" fillId="0" borderId="0" xfId="2" applyFont="1" applyAlignment="1">
      <alignment vertical="top" wrapText="1"/>
    </xf>
    <xf numFmtId="0" fontId="5" fillId="0" borderId="0" xfId="2" applyFont="1" applyAlignment="1">
      <alignment horizontal="left" vertical="top" wrapText="1" readingOrder="2"/>
    </xf>
    <xf numFmtId="0" fontId="39" fillId="0" borderId="0" xfId="2" applyFont="1" applyAlignment="1">
      <alignment vertical="top" wrapText="1" readingOrder="1"/>
    </xf>
    <xf numFmtId="0" fontId="39" fillId="0" borderId="0" xfId="2" applyFont="1" applyAlignment="1">
      <alignment horizontal="right" vertical="top" wrapText="1"/>
    </xf>
    <xf numFmtId="0" fontId="36" fillId="2" borderId="7" xfId="0" applyFont="1" applyFill="1" applyBorder="1" applyAlignment="1">
      <alignment horizontal="right" vertical="center" wrapText="1" indent="1"/>
    </xf>
    <xf numFmtId="0" fontId="36" fillId="3" borderId="8" xfId="0" applyFont="1" applyFill="1" applyBorder="1" applyAlignment="1">
      <alignment horizontal="right" vertical="center" wrapText="1" indent="1"/>
    </xf>
    <xf numFmtId="0" fontId="21" fillId="3" borderId="8" xfId="0" applyFont="1" applyFill="1" applyBorder="1" applyAlignment="1">
      <alignment horizontal="right" vertical="center" wrapText="1" indent="1"/>
    </xf>
    <xf numFmtId="0" fontId="36" fillId="3" borderId="7" xfId="0" applyFont="1" applyFill="1" applyBorder="1" applyAlignment="1">
      <alignment vertical="center" wrapText="1"/>
    </xf>
    <xf numFmtId="0" fontId="36" fillId="3" borderId="7" xfId="0" applyFont="1" applyFill="1" applyBorder="1" applyAlignment="1">
      <alignment horizontal="right" vertical="center" wrapText="1" indent="1"/>
    </xf>
    <xf numFmtId="0" fontId="36" fillId="2" borderId="20" xfId="0" applyFont="1" applyFill="1" applyBorder="1" applyAlignment="1">
      <alignment horizontal="right" vertical="center" wrapText="1" indent="1"/>
    </xf>
    <xf numFmtId="0" fontId="36" fillId="2" borderId="11" xfId="0" applyFont="1" applyFill="1" applyBorder="1" applyAlignment="1">
      <alignment horizontal="right" vertical="center" wrapText="1" indent="1"/>
    </xf>
    <xf numFmtId="0" fontId="36" fillId="2" borderId="45" xfId="0" applyFont="1" applyFill="1" applyBorder="1" applyAlignment="1">
      <alignment horizontal="right" vertical="center" wrapText="1" indent="1"/>
    </xf>
    <xf numFmtId="0" fontId="36" fillId="3" borderId="17" xfId="0" applyFont="1" applyFill="1" applyBorder="1" applyAlignment="1">
      <alignment horizontal="right" vertical="center" wrapText="1" indent="1"/>
    </xf>
    <xf numFmtId="165" fontId="61" fillId="0" borderId="0" xfId="0" applyNumberFormat="1" applyFont="1" applyAlignment="1">
      <alignment horizontal="right" vertical="center"/>
    </xf>
    <xf numFmtId="0" fontId="36" fillId="2" borderId="7" xfId="0" applyFont="1" applyFill="1" applyBorder="1" applyAlignment="1">
      <alignment horizontal="right" vertical="center" wrapText="1"/>
    </xf>
    <xf numFmtId="0" fontId="54" fillId="3" borderId="6" xfId="0" applyFont="1" applyFill="1" applyBorder="1" applyAlignment="1">
      <alignment vertical="center" wrapText="1"/>
    </xf>
    <xf numFmtId="0" fontId="54" fillId="0" borderId="6" xfId="0" applyFont="1" applyBorder="1" applyAlignment="1">
      <alignment vertical="center" wrapText="1"/>
    </xf>
    <xf numFmtId="0" fontId="52" fillId="0" borderId="31" xfId="0" applyFont="1" applyBorder="1" applyAlignment="1">
      <alignment horizontal="left" vertical="center" wrapText="1"/>
    </xf>
    <xf numFmtId="0" fontId="11" fillId="2" borderId="25" xfId="0" applyFont="1" applyFill="1" applyBorder="1" applyAlignment="1">
      <alignment horizontal="center" vertical="center" wrapText="1"/>
    </xf>
    <xf numFmtId="0" fontId="36" fillId="2" borderId="44" xfId="0" applyFont="1" applyFill="1" applyBorder="1" applyAlignment="1">
      <alignment horizontal="center" vertical="center" wrapText="1"/>
    </xf>
    <xf numFmtId="0" fontId="63" fillId="0" borderId="0" xfId="0" applyFont="1" applyAlignment="1">
      <alignment wrapText="1"/>
    </xf>
    <xf numFmtId="0" fontId="63" fillId="2" borderId="16" xfId="0" applyFont="1" applyFill="1" applyBorder="1" applyAlignment="1">
      <alignment horizontal="center" vertical="center" wrapText="1" readingOrder="1"/>
    </xf>
    <xf numFmtId="0" fontId="47" fillId="0" borderId="0" xfId="0" applyFont="1" applyAlignment="1">
      <alignment vertical="center" wrapText="1"/>
    </xf>
    <xf numFmtId="0" fontId="47" fillId="0" borderId="0" xfId="0" applyFont="1" applyAlignment="1">
      <alignment wrapText="1"/>
    </xf>
    <xf numFmtId="0" fontId="47" fillId="0" borderId="1" xfId="0" applyFont="1" applyBorder="1" applyAlignment="1">
      <alignment vertical="center" wrapText="1"/>
    </xf>
    <xf numFmtId="0" fontId="11" fillId="0" borderId="1" xfId="0" applyFont="1" applyBorder="1" applyAlignment="1">
      <alignment vertical="center"/>
    </xf>
    <xf numFmtId="0" fontId="68" fillId="2" borderId="3" xfId="0" applyFont="1" applyFill="1" applyBorder="1" applyAlignment="1">
      <alignment horizontal="right" vertical="center" wrapText="1" indent="1"/>
    </xf>
    <xf numFmtId="2" fontId="68" fillId="2" borderId="3" xfId="0" applyNumberFormat="1" applyFont="1" applyFill="1" applyBorder="1" applyAlignment="1">
      <alignment horizontal="right" vertical="center" wrapText="1" indent="1"/>
    </xf>
    <xf numFmtId="0" fontId="68" fillId="2" borderId="7" xfId="0" applyFont="1" applyFill="1" applyBorder="1" applyAlignment="1">
      <alignment vertical="center" wrapText="1"/>
    </xf>
    <xf numFmtId="0" fontId="68" fillId="3" borderId="8" xfId="0" applyFont="1" applyFill="1" applyBorder="1" applyAlignment="1">
      <alignment vertical="center" wrapText="1"/>
    </xf>
    <xf numFmtId="0" fontId="69" fillId="3" borderId="18" xfId="0" applyFont="1" applyFill="1" applyBorder="1" applyAlignment="1">
      <alignment vertical="center" wrapText="1"/>
    </xf>
    <xf numFmtId="0" fontId="9" fillId="0" borderId="1" xfId="0" applyFont="1" applyBorder="1" applyAlignment="1">
      <alignment horizontal="center" vertical="center" wrapText="1"/>
    </xf>
    <xf numFmtId="0" fontId="5" fillId="0" borderId="0" xfId="0" applyFont="1" applyAlignment="1">
      <alignment vertical="center" wrapText="1" readingOrder="1"/>
    </xf>
    <xf numFmtId="0" fontId="36" fillId="2" borderId="6" xfId="0" applyFont="1" applyFill="1" applyBorder="1" applyAlignment="1">
      <alignment horizontal="right" vertical="center" wrapText="1" indent="1"/>
    </xf>
    <xf numFmtId="0" fontId="11" fillId="2" borderId="6" xfId="0" applyFont="1" applyFill="1" applyBorder="1" applyAlignment="1">
      <alignment horizontal="right" vertical="center" wrapText="1" indent="1"/>
    </xf>
    <xf numFmtId="0" fontId="40" fillId="3" borderId="45" xfId="0" applyFont="1" applyFill="1" applyBorder="1" applyAlignment="1">
      <alignment horizontal="left" vertical="center" wrapText="1" indent="1"/>
    </xf>
    <xf numFmtId="0" fontId="36" fillId="3" borderId="9" xfId="0" applyFont="1" applyFill="1" applyBorder="1" applyAlignment="1">
      <alignment horizontal="right" vertical="center" wrapText="1" indent="1"/>
    </xf>
    <xf numFmtId="0" fontId="21" fillId="3" borderId="9" xfId="0" applyFont="1" applyFill="1" applyBorder="1" applyAlignment="1">
      <alignment horizontal="right" vertical="center" wrapText="1" indent="1"/>
    </xf>
    <xf numFmtId="0" fontId="36" fillId="3" borderId="45" xfId="0" applyFont="1" applyFill="1" applyBorder="1" applyAlignment="1">
      <alignment horizontal="right" vertical="center" wrapText="1" indent="1"/>
    </xf>
    <xf numFmtId="0" fontId="21" fillId="3" borderId="45" xfId="0" applyFont="1" applyFill="1" applyBorder="1" applyAlignment="1">
      <alignment horizontal="right" vertical="center" wrapText="1" indent="1"/>
    </xf>
    <xf numFmtId="0" fontId="71" fillId="0" borderId="0" xfId="0" applyFont="1" applyAlignment="1">
      <alignment vertical="center" wrapText="1"/>
    </xf>
    <xf numFmtId="0" fontId="11" fillId="2" borderId="12" xfId="0" applyFont="1" applyFill="1" applyBorder="1" applyAlignment="1">
      <alignment horizontal="right" vertical="center" wrapText="1" indent="1"/>
    </xf>
    <xf numFmtId="0" fontId="39" fillId="2" borderId="12" xfId="0" applyFont="1" applyFill="1" applyBorder="1" applyAlignment="1">
      <alignment horizontal="right" vertical="center" wrapText="1" indent="1"/>
    </xf>
    <xf numFmtId="0" fontId="36" fillId="2" borderId="12" xfId="0" applyFont="1" applyFill="1" applyBorder="1" applyAlignment="1">
      <alignment horizontal="right" vertical="center" wrapText="1" indent="1"/>
    </xf>
    <xf numFmtId="0" fontId="11" fillId="3" borderId="17" xfId="0" applyFont="1" applyFill="1" applyBorder="1" applyAlignment="1">
      <alignment horizontal="right" vertical="center" wrapText="1" indent="1"/>
    </xf>
    <xf numFmtId="0" fontId="39" fillId="3" borderId="17" xfId="0" applyFont="1" applyFill="1" applyBorder="1" applyAlignment="1">
      <alignment horizontal="right" vertical="center" wrapText="1" indent="1"/>
    </xf>
    <xf numFmtId="0" fontId="68" fillId="0" borderId="6" xfId="0" applyFont="1" applyBorder="1" applyAlignment="1">
      <alignment horizontal="right" vertical="center" wrapText="1" indent="1"/>
    </xf>
    <xf numFmtId="0" fontId="39" fillId="2" borderId="18" xfId="0" applyFont="1" applyFill="1" applyBorder="1" applyAlignment="1">
      <alignment horizontal="center" vertical="center" wrapText="1"/>
    </xf>
    <xf numFmtId="0" fontId="40" fillId="2" borderId="18" xfId="0" applyFont="1" applyFill="1" applyBorder="1" applyAlignment="1">
      <alignment horizontal="left" vertical="center" wrapText="1" indent="1"/>
    </xf>
    <xf numFmtId="0" fontId="21" fillId="2" borderId="18" xfId="0" applyFont="1" applyFill="1" applyBorder="1" applyAlignment="1">
      <alignment horizontal="right" vertical="center" wrapText="1" indent="1"/>
    </xf>
    <xf numFmtId="0" fontId="3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36" fillId="3" borderId="7"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36" fillId="3" borderId="18" xfId="0" applyFont="1" applyFill="1" applyBorder="1" applyAlignment="1">
      <alignment horizontal="center" vertical="center" wrapText="1"/>
    </xf>
    <xf numFmtId="0" fontId="40" fillId="2" borderId="50" xfId="0" applyFont="1" applyFill="1" applyBorder="1" applyAlignment="1">
      <alignment horizontal="left" vertical="center" wrapText="1" indent="1"/>
    </xf>
    <xf numFmtId="0" fontId="36" fillId="2" borderId="50" xfId="0" applyFont="1" applyFill="1" applyBorder="1" applyAlignment="1">
      <alignment horizontal="right" vertical="center" wrapText="1" indent="1"/>
    </xf>
    <xf numFmtId="0" fontId="21" fillId="2" borderId="50" xfId="0" applyFont="1" applyFill="1" applyBorder="1" applyAlignment="1">
      <alignment horizontal="right" vertical="center" wrapText="1" indent="1"/>
    </xf>
    <xf numFmtId="0" fontId="54" fillId="3" borderId="17" xfId="0" applyFont="1" applyFill="1" applyBorder="1" applyAlignment="1">
      <alignment horizontal="right" vertical="center" wrapText="1" indent="1"/>
    </xf>
    <xf numFmtId="0" fontId="51" fillId="2" borderId="18" xfId="0" applyFont="1" applyFill="1" applyBorder="1" applyAlignment="1">
      <alignment horizontal="right" vertical="center" wrapText="1" indent="1"/>
    </xf>
    <xf numFmtId="0" fontId="4" fillId="2" borderId="0" xfId="0" applyFont="1" applyFill="1" applyAlignment="1">
      <alignment vertical="center" wrapText="1"/>
    </xf>
    <xf numFmtId="0" fontId="36" fillId="3" borderId="18" xfId="0" applyFont="1" applyFill="1" applyBorder="1" applyAlignment="1">
      <alignment horizontal="right" vertical="center" wrapText="1"/>
    </xf>
    <xf numFmtId="0" fontId="4" fillId="3" borderId="0" xfId="0" applyFont="1" applyFill="1" applyAlignment="1">
      <alignment vertical="center" wrapText="1"/>
    </xf>
    <xf numFmtId="0" fontId="52" fillId="3" borderId="4" xfId="0" applyFont="1" applyFill="1" applyBorder="1" applyAlignment="1">
      <alignment horizontal="left" vertical="center" wrapText="1" indent="1"/>
    </xf>
    <xf numFmtId="0" fontId="53" fillId="3" borderId="4" xfId="0" applyFont="1" applyFill="1" applyBorder="1" applyAlignment="1">
      <alignment horizontal="right" vertical="center" wrapText="1" indent="1"/>
    </xf>
    <xf numFmtId="0" fontId="54" fillId="3" borderId="4" xfId="0" applyFont="1" applyFill="1" applyBorder="1" applyAlignment="1">
      <alignment horizontal="right" vertical="center" wrapText="1" indent="1"/>
    </xf>
    <xf numFmtId="0" fontId="52" fillId="3" borderId="5" xfId="0" applyFont="1" applyFill="1" applyBorder="1" applyAlignment="1">
      <alignment horizontal="left" vertical="center" wrapText="1" indent="1"/>
    </xf>
    <xf numFmtId="0" fontId="53" fillId="3" borderId="5" xfId="0" applyFont="1" applyFill="1" applyBorder="1" applyAlignment="1">
      <alignment horizontal="right" vertical="center" wrapText="1" indent="1"/>
    </xf>
    <xf numFmtId="0" fontId="54" fillId="3" borderId="5" xfId="0" applyFont="1" applyFill="1" applyBorder="1" applyAlignment="1">
      <alignment horizontal="right" vertical="center" wrapText="1" indent="1"/>
    </xf>
    <xf numFmtId="0" fontId="52" fillId="2" borderId="7" xfId="0" applyFont="1" applyFill="1" applyBorder="1" applyAlignment="1">
      <alignment horizontal="left" vertical="center" wrapText="1" indent="1"/>
    </xf>
    <xf numFmtId="0" fontId="53" fillId="2" borderId="7" xfId="0" applyFont="1" applyFill="1" applyBorder="1" applyAlignment="1">
      <alignment horizontal="right" vertical="center" wrapText="1" indent="1"/>
    </xf>
    <xf numFmtId="0" fontId="54" fillId="2" borderId="7" xfId="0" applyFont="1" applyFill="1" applyBorder="1" applyAlignment="1">
      <alignment horizontal="right" vertical="center" wrapText="1" indent="1"/>
    </xf>
    <xf numFmtId="0" fontId="36" fillId="2" borderId="18" xfId="0" applyFont="1" applyFill="1" applyBorder="1" applyAlignment="1">
      <alignment horizontal="right" vertical="center" wrapText="1" indent="1"/>
    </xf>
    <xf numFmtId="0" fontId="53" fillId="2" borderId="11" xfId="0" applyFont="1" applyFill="1" applyBorder="1" applyAlignment="1">
      <alignment horizontal="right" vertical="center" wrapText="1" indent="1"/>
    </xf>
    <xf numFmtId="0" fontId="39" fillId="2" borderId="50" xfId="0" applyFont="1" applyFill="1" applyBorder="1" applyAlignment="1">
      <alignment horizontal="center" vertical="center" wrapText="1"/>
    </xf>
    <xf numFmtId="0" fontId="54" fillId="3" borderId="45" xfId="0" applyFont="1" applyFill="1" applyBorder="1" applyAlignment="1">
      <alignment horizontal="center" vertical="center" wrapText="1"/>
    </xf>
    <xf numFmtId="0" fontId="52" fillId="3" borderId="45" xfId="0" applyFont="1" applyFill="1" applyBorder="1" applyAlignment="1">
      <alignment horizontal="left" vertical="center" wrapText="1" indent="1"/>
    </xf>
    <xf numFmtId="0" fontId="53" fillId="3" borderId="9" xfId="0" applyFont="1" applyFill="1" applyBorder="1" applyAlignment="1">
      <alignment horizontal="right" vertical="center" wrapText="1" indent="1"/>
    </xf>
    <xf numFmtId="0" fontId="54" fillId="3" borderId="9" xfId="0" applyFont="1" applyFill="1" applyBorder="1" applyAlignment="1">
      <alignment horizontal="right" vertical="center" wrapText="1" indent="1"/>
    </xf>
    <xf numFmtId="0" fontId="52" fillId="3" borderId="0" xfId="0" applyFont="1" applyFill="1" applyAlignment="1">
      <alignment horizontal="left" vertical="center" wrapText="1" indent="1"/>
    </xf>
    <xf numFmtId="0" fontId="53" fillId="3" borderId="0" xfId="0" applyFont="1" applyFill="1" applyAlignment="1">
      <alignment horizontal="right" vertical="center" wrapText="1" indent="1"/>
    </xf>
    <xf numFmtId="0" fontId="54" fillId="3" borderId="0" xfId="0" applyFont="1" applyFill="1" applyAlignment="1">
      <alignment horizontal="right" vertical="center" wrapText="1" indent="1"/>
    </xf>
    <xf numFmtId="0" fontId="52" fillId="3" borderId="9" xfId="0" applyFont="1" applyFill="1" applyBorder="1" applyAlignment="1">
      <alignment horizontal="left" vertical="center" wrapText="1" indent="1"/>
    </xf>
    <xf numFmtId="0" fontId="54" fillId="3" borderId="45" xfId="0" applyFont="1" applyFill="1" applyBorder="1" applyAlignment="1">
      <alignment horizontal="right" vertical="center" wrapText="1" indent="1"/>
    </xf>
    <xf numFmtId="0" fontId="36" fillId="3" borderId="3" xfId="0" applyFont="1" applyFill="1" applyBorder="1" applyAlignment="1">
      <alignment horizontal="right" vertical="center" wrapText="1" indent="1"/>
    </xf>
    <xf numFmtId="0" fontId="36" fillId="3" borderId="7" xfId="0" applyFont="1" applyFill="1" applyBorder="1" applyAlignment="1">
      <alignment horizontal="right" vertical="center" wrapText="1"/>
    </xf>
    <xf numFmtId="0" fontId="36" fillId="3" borderId="0" xfId="0" applyFont="1" applyFill="1" applyAlignment="1">
      <alignment horizontal="right" vertical="center" wrapText="1" indent="1"/>
    </xf>
    <xf numFmtId="0" fontId="11" fillId="3" borderId="0" xfId="0" applyFont="1" applyFill="1" applyAlignment="1">
      <alignment horizontal="right" vertical="center" wrapText="1" indent="1"/>
    </xf>
    <xf numFmtId="0" fontId="53" fillId="2" borderId="53" xfId="0" applyFont="1" applyFill="1" applyBorder="1" applyAlignment="1">
      <alignment horizontal="right" vertical="center" wrapText="1" indent="1"/>
    </xf>
    <xf numFmtId="0" fontId="36" fillId="0" borderId="0" xfId="0" applyFont="1" applyAlignment="1">
      <alignment horizontal="right" vertical="center" wrapText="1" indent="1"/>
    </xf>
    <xf numFmtId="0" fontId="52" fillId="2" borderId="52" xfId="0" applyFont="1" applyFill="1" applyBorder="1" applyAlignment="1">
      <alignment horizontal="left" vertical="center" wrapText="1" indent="1"/>
    </xf>
    <xf numFmtId="0" fontId="54" fillId="2" borderId="54" xfId="0" applyFont="1" applyFill="1" applyBorder="1" applyAlignment="1">
      <alignment horizontal="right" vertical="center" wrapText="1" indent="1"/>
    </xf>
    <xf numFmtId="1" fontId="13" fillId="0" borderId="0" xfId="0" applyNumberFormat="1" applyFont="1" applyAlignment="1">
      <alignment vertical="center" wrapText="1"/>
    </xf>
    <xf numFmtId="0" fontId="39" fillId="3" borderId="6" xfId="0" applyFont="1" applyFill="1" applyBorder="1" applyAlignment="1">
      <alignment horizontal="right" vertical="center" wrapText="1" indent="1"/>
    </xf>
    <xf numFmtId="1" fontId="36" fillId="3" borderId="0" xfId="0" applyNumberFormat="1" applyFont="1" applyFill="1" applyAlignment="1">
      <alignment horizontal="right" vertical="center" wrapText="1" indent="1"/>
    </xf>
    <xf numFmtId="2" fontId="54" fillId="3" borderId="0" xfId="0" applyNumberFormat="1" applyFont="1" applyFill="1" applyAlignment="1">
      <alignment horizontal="right" vertical="center" wrapText="1" indent="1"/>
    </xf>
    <xf numFmtId="1" fontId="53" fillId="3" borderId="0" xfId="0" applyNumberFormat="1" applyFont="1" applyFill="1" applyAlignment="1">
      <alignment horizontal="right" vertical="center" wrapText="1" indent="1"/>
    </xf>
    <xf numFmtId="0" fontId="71" fillId="3" borderId="0" xfId="0" applyFont="1" applyFill="1" applyAlignment="1">
      <alignment vertical="center" wrapText="1"/>
    </xf>
    <xf numFmtId="1" fontId="54" fillId="2" borderId="7" xfId="0" applyNumberFormat="1" applyFont="1" applyFill="1" applyBorder="1" applyAlignment="1">
      <alignment horizontal="right" vertical="center" wrapText="1" indent="1"/>
    </xf>
    <xf numFmtId="2" fontId="54" fillId="2" borderId="7" xfId="0" applyNumberFormat="1" applyFont="1" applyFill="1" applyBorder="1" applyAlignment="1">
      <alignment horizontal="right" vertical="center" wrapText="1" indent="1"/>
    </xf>
    <xf numFmtId="0" fontId="36" fillId="2" borderId="21" xfId="0" applyFont="1" applyFill="1" applyBorder="1" applyAlignment="1">
      <alignment horizontal="center" vertical="center" readingOrder="1"/>
    </xf>
    <xf numFmtId="0" fontId="52" fillId="0" borderId="1" xfId="0" applyFont="1" applyBorder="1" applyAlignment="1">
      <alignment horizontal="left" vertical="center" wrapText="1"/>
    </xf>
    <xf numFmtId="0" fontId="36" fillId="2" borderId="13" xfId="0" applyFont="1" applyFill="1" applyBorder="1" applyAlignment="1">
      <alignment horizontal="center" vertical="center"/>
    </xf>
    <xf numFmtId="0" fontId="54" fillId="0" borderId="1" xfId="0" applyFont="1" applyBorder="1" applyAlignment="1">
      <alignment vertical="center" wrapText="1"/>
    </xf>
    <xf numFmtId="0" fontId="40" fillId="3" borderId="1" xfId="0" applyFont="1" applyFill="1" applyBorder="1" applyAlignment="1">
      <alignment vertical="center" wrapText="1"/>
    </xf>
    <xf numFmtId="0" fontId="39" fillId="3" borderId="1" xfId="0" applyFont="1" applyFill="1" applyBorder="1" applyAlignment="1">
      <alignment horizontal="right" vertical="center" wrapText="1"/>
    </xf>
    <xf numFmtId="0" fontId="39" fillId="3" borderId="17" xfId="0" applyFont="1" applyFill="1" applyBorder="1" applyAlignment="1">
      <alignment horizontal="center" vertical="center" wrapText="1"/>
    </xf>
    <xf numFmtId="0" fontId="40" fillId="3" borderId="17" xfId="0" applyFont="1" applyFill="1" applyBorder="1" applyAlignment="1">
      <alignment horizontal="left" vertical="center" wrapText="1" indent="1"/>
    </xf>
    <xf numFmtId="0" fontId="21" fillId="3" borderId="17" xfId="0" applyFont="1" applyFill="1" applyBorder="1" applyAlignment="1">
      <alignment horizontal="right" vertical="center" wrapText="1" indent="1"/>
    </xf>
    <xf numFmtId="0" fontId="21" fillId="2" borderId="50" xfId="0" applyFont="1" applyFill="1" applyBorder="1" applyAlignment="1">
      <alignment horizontal="center" vertical="center" wrapText="1"/>
    </xf>
    <xf numFmtId="0" fontId="17" fillId="2" borderId="50" xfId="0" applyFont="1" applyFill="1" applyBorder="1" applyAlignment="1">
      <alignment horizontal="left" vertical="center" wrapText="1" indent="1"/>
    </xf>
    <xf numFmtId="0" fontId="51" fillId="2" borderId="49" xfId="0" applyFont="1" applyFill="1" applyBorder="1" applyAlignment="1">
      <alignment horizontal="right" vertical="center" wrapText="1" indent="1"/>
    </xf>
    <xf numFmtId="0" fontId="51" fillId="2" borderId="48" xfId="0" applyFont="1" applyFill="1" applyBorder="1" applyAlignment="1">
      <alignment horizontal="right" vertical="center" wrapText="1" indent="1"/>
    </xf>
    <xf numFmtId="0" fontId="21" fillId="3" borderId="55" xfId="0" applyFont="1" applyFill="1" applyBorder="1" applyAlignment="1">
      <alignment horizontal="right" vertical="center" wrapText="1" indent="1"/>
    </xf>
    <xf numFmtId="0" fontId="27" fillId="3" borderId="0" xfId="0" applyFont="1" applyFill="1" applyAlignment="1">
      <alignment vertical="center" wrapText="1"/>
    </xf>
    <xf numFmtId="0" fontId="39" fillId="0" borderId="9" xfId="0" applyFont="1" applyBorder="1" applyAlignment="1">
      <alignment horizontal="center" vertical="center" wrapText="1"/>
    </xf>
    <xf numFmtId="0" fontId="40" fillId="0" borderId="9" xfId="0" applyFont="1" applyBorder="1" applyAlignment="1">
      <alignment horizontal="left" vertical="center" wrapText="1" indent="1"/>
    </xf>
    <xf numFmtId="0" fontId="68" fillId="0" borderId="9" xfId="0" applyFont="1" applyBorder="1" applyAlignment="1">
      <alignment vertical="center" wrapText="1"/>
    </xf>
    <xf numFmtId="0" fontId="21" fillId="0" borderId="9" xfId="0" applyFont="1" applyBorder="1" applyAlignment="1">
      <alignment horizontal="right" vertical="center" wrapText="1" indent="1"/>
    </xf>
    <xf numFmtId="0" fontId="36" fillId="3" borderId="9"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21" fillId="0" borderId="9" xfId="0" applyFont="1" applyBorder="1" applyAlignment="1">
      <alignment horizontal="right" vertical="center" wrapText="1"/>
    </xf>
    <xf numFmtId="0" fontId="21" fillId="0" borderId="9" xfId="0" applyFont="1" applyBorder="1" applyAlignment="1">
      <alignment vertical="center" wrapText="1"/>
    </xf>
    <xf numFmtId="2" fontId="54" fillId="2" borderId="7" xfId="15" applyNumberFormat="1" applyFont="1" applyFill="1" applyBorder="1" applyAlignment="1">
      <alignment horizontal="right" vertical="center" wrapText="1" indent="1"/>
    </xf>
    <xf numFmtId="1" fontId="54" fillId="2" borderId="7" xfId="15" applyNumberFormat="1" applyFont="1" applyFill="1" applyBorder="1" applyAlignment="1">
      <alignment horizontal="right" vertical="center" wrapText="1" indent="1"/>
    </xf>
    <xf numFmtId="1" fontId="54" fillId="2" borderId="18" xfId="0" applyNumberFormat="1" applyFont="1" applyFill="1" applyBorder="1" applyAlignment="1">
      <alignment horizontal="right" vertical="center" wrapText="1" indent="1"/>
    </xf>
    <xf numFmtId="0" fontId="17" fillId="3" borderId="9" xfId="0" applyFont="1" applyFill="1" applyBorder="1" applyAlignment="1">
      <alignment horizontal="left" vertical="center" wrapText="1" indent="1"/>
    </xf>
    <xf numFmtId="0" fontId="21" fillId="3" borderId="9" xfId="0" applyFont="1" applyFill="1" applyBorder="1" applyAlignment="1">
      <alignment horizontal="center" vertical="center" wrapText="1"/>
    </xf>
    <xf numFmtId="0" fontId="21" fillId="0" borderId="7" xfId="0" applyFont="1" applyBorder="1" applyAlignment="1">
      <alignment horizontal="center" vertical="center" wrapText="1"/>
    </xf>
    <xf numFmtId="0" fontId="21" fillId="0" borderId="9" xfId="0" applyFont="1" applyBorder="1" applyAlignment="1">
      <alignment horizontal="center" vertical="center" wrapText="1"/>
    </xf>
    <xf numFmtId="0" fontId="17" fillId="0" borderId="7" xfId="0" applyFont="1" applyBorder="1" applyAlignment="1">
      <alignment horizontal="left" vertical="center" wrapText="1" indent="1"/>
    </xf>
    <xf numFmtId="0" fontId="36" fillId="0" borderId="7" xfId="0" applyFont="1" applyBorder="1" applyAlignment="1">
      <alignment horizontal="center" vertical="center" wrapText="1"/>
    </xf>
    <xf numFmtId="0" fontId="21" fillId="3" borderId="45" xfId="0" applyFont="1" applyFill="1" applyBorder="1" applyAlignment="1">
      <alignment horizontal="center" vertical="center" wrapText="1"/>
    </xf>
    <xf numFmtId="0" fontId="17" fillId="3" borderId="45" xfId="0" applyFont="1" applyFill="1" applyBorder="1" applyAlignment="1">
      <alignment horizontal="left" vertical="center" wrapText="1" indent="1"/>
    </xf>
    <xf numFmtId="0" fontId="17" fillId="0" borderId="9" xfId="0" applyFont="1" applyBorder="1" applyAlignment="1">
      <alignment horizontal="left" vertical="center" wrapText="1" indent="1"/>
    </xf>
    <xf numFmtId="0" fontId="13" fillId="3" borderId="0" xfId="0" applyFont="1" applyFill="1" applyAlignment="1">
      <alignment vertical="center" wrapText="1"/>
    </xf>
    <xf numFmtId="0" fontId="40" fillId="3" borderId="9" xfId="0" applyFont="1" applyFill="1" applyBorder="1" applyAlignment="1">
      <alignment horizontal="left" vertical="center" wrapText="1" indent="1"/>
    </xf>
    <xf numFmtId="0" fontId="36" fillId="0" borderId="8" xfId="0" applyFont="1" applyBorder="1" applyAlignment="1">
      <alignment horizontal="right" vertical="center" wrapText="1" indent="1"/>
    </xf>
    <xf numFmtId="0" fontId="40" fillId="3" borderId="32" xfId="0" applyFont="1" applyFill="1" applyBorder="1" applyAlignment="1">
      <alignment horizontal="left" vertical="center" wrapText="1" indent="1"/>
    </xf>
    <xf numFmtId="0" fontId="21" fillId="3" borderId="33" xfId="0" applyFont="1" applyFill="1" applyBorder="1" applyAlignment="1">
      <alignment horizontal="right" vertical="center" wrapText="1" indent="1"/>
    </xf>
    <xf numFmtId="0" fontId="40" fillId="0" borderId="56" xfId="0" applyFont="1" applyBorder="1" applyAlignment="1">
      <alignment horizontal="left" vertical="center" wrapText="1" indent="1"/>
    </xf>
    <xf numFmtId="0" fontId="21" fillId="0" borderId="57" xfId="0" applyFont="1" applyBorder="1" applyAlignment="1">
      <alignment horizontal="right" vertical="center" wrapText="1" indent="1"/>
    </xf>
    <xf numFmtId="0" fontId="36" fillId="0" borderId="45" xfId="0" applyFont="1" applyBorder="1" applyAlignment="1">
      <alignment horizontal="right" vertical="center" wrapText="1" indent="1"/>
    </xf>
    <xf numFmtId="0" fontId="39" fillId="3" borderId="9" xfId="0" applyFont="1" applyFill="1" applyBorder="1" applyAlignment="1">
      <alignment horizontal="center" vertical="center" wrapText="1"/>
    </xf>
    <xf numFmtId="0" fontId="54" fillId="0" borderId="7" xfId="0" applyFont="1" applyBorder="1" applyAlignment="1">
      <alignment horizontal="center" vertical="center" wrapText="1"/>
    </xf>
    <xf numFmtId="0" fontId="54" fillId="3" borderId="0" xfId="0" applyFont="1" applyFill="1" applyAlignment="1">
      <alignment horizontal="center" vertical="center" wrapText="1"/>
    </xf>
    <xf numFmtId="0" fontId="54" fillId="3" borderId="9" xfId="0" applyFont="1" applyFill="1" applyBorder="1" applyAlignment="1">
      <alignment horizontal="center" vertical="center" wrapText="1"/>
    </xf>
    <xf numFmtId="0" fontId="36" fillId="0" borderId="7" xfId="0" applyFont="1" applyBorder="1" applyAlignment="1">
      <alignment horizontal="right" vertical="center" wrapText="1" indent="1"/>
    </xf>
    <xf numFmtId="0" fontId="39" fillId="3" borderId="45" xfId="0" applyFont="1" applyFill="1" applyBorder="1" applyAlignment="1">
      <alignment horizontal="center" vertical="center" wrapText="1"/>
    </xf>
    <xf numFmtId="0" fontId="36" fillId="3" borderId="9" xfId="0" applyFont="1" applyFill="1" applyBorder="1" applyAlignment="1">
      <alignment vertical="center" wrapText="1"/>
    </xf>
    <xf numFmtId="0" fontId="21" fillId="3" borderId="9" xfId="0" applyFont="1" applyFill="1" applyBorder="1" applyAlignment="1">
      <alignment vertical="center" wrapText="1"/>
    </xf>
    <xf numFmtId="0" fontId="36" fillId="3" borderId="9" xfId="0" applyFont="1" applyFill="1" applyBorder="1" applyAlignment="1">
      <alignment horizontal="right" vertical="center" wrapText="1"/>
    </xf>
    <xf numFmtId="0" fontId="21" fillId="3" borderId="9" xfId="0" applyFont="1" applyFill="1" applyBorder="1" applyAlignment="1">
      <alignment horizontal="right" vertical="center" wrapText="1"/>
    </xf>
    <xf numFmtId="0" fontId="54" fillId="3" borderId="4" xfId="0" applyFont="1" applyFill="1" applyBorder="1" applyAlignment="1">
      <alignment horizontal="center" vertical="center" wrapText="1"/>
    </xf>
    <xf numFmtId="0" fontId="39" fillId="0" borderId="6" xfId="0" applyFont="1" applyBorder="1" applyAlignment="1">
      <alignment horizontal="center" vertical="center" wrapText="1"/>
    </xf>
    <xf numFmtId="0" fontId="21" fillId="0" borderId="3" xfId="0" applyFont="1" applyBorder="1" applyAlignment="1">
      <alignment horizontal="center" vertical="center" wrapText="1"/>
    </xf>
    <xf numFmtId="0" fontId="54" fillId="3" borderId="5" xfId="0" applyFont="1" applyFill="1" applyBorder="1" applyAlignment="1">
      <alignment horizontal="center" vertical="center" wrapText="1"/>
    </xf>
    <xf numFmtId="0" fontId="36" fillId="3" borderId="13" xfId="0" applyFont="1" applyFill="1" applyBorder="1" applyAlignment="1">
      <alignment vertical="center" wrapText="1"/>
    </xf>
    <xf numFmtId="0" fontId="39" fillId="3" borderId="5" xfId="0" applyFont="1" applyFill="1" applyBorder="1" applyAlignment="1">
      <alignment horizontal="center" vertical="center" wrapText="1"/>
    </xf>
    <xf numFmtId="0" fontId="40" fillId="3" borderId="5" xfId="0" applyFont="1" applyFill="1" applyBorder="1" applyAlignment="1">
      <alignment horizontal="left" vertical="center" wrapText="1" indent="1"/>
    </xf>
    <xf numFmtId="0" fontId="39" fillId="3" borderId="6" xfId="0" applyFont="1" applyFill="1" applyBorder="1" applyAlignment="1">
      <alignment vertical="center" wrapText="1"/>
    </xf>
    <xf numFmtId="0" fontId="39" fillId="0" borderId="22" xfId="0" applyFont="1" applyBorder="1" applyAlignment="1">
      <alignment horizontal="center" vertical="center" wrapText="1"/>
    </xf>
    <xf numFmtId="0" fontId="40" fillId="0" borderId="22" xfId="0" applyFont="1" applyBorder="1" applyAlignment="1">
      <alignment horizontal="left" vertical="center" wrapText="1" indent="1"/>
    </xf>
    <xf numFmtId="0" fontId="39" fillId="0" borderId="22" xfId="0" applyFont="1" applyBorder="1" applyAlignment="1">
      <alignment vertical="center" wrapText="1"/>
    </xf>
    <xf numFmtId="0" fontId="11" fillId="3" borderId="25" xfId="0" applyFont="1" applyFill="1" applyBorder="1" applyAlignment="1">
      <alignment horizontal="right" vertical="center" wrapText="1" indent="1"/>
    </xf>
    <xf numFmtId="0" fontId="36" fillId="3" borderId="44" xfId="0" applyFont="1" applyFill="1" applyBorder="1" applyAlignment="1">
      <alignment horizontal="center" vertical="center" wrapText="1"/>
    </xf>
    <xf numFmtId="0" fontId="40" fillId="3" borderId="0" xfId="0" applyFont="1" applyFill="1" applyAlignment="1">
      <alignment horizontal="left" vertical="center" wrapText="1" indent="1"/>
    </xf>
    <xf numFmtId="0" fontId="39" fillId="3" borderId="0" xfId="0" applyFont="1" applyFill="1" applyAlignment="1">
      <alignment horizontal="right" vertical="center" wrapText="1" indent="1"/>
    </xf>
    <xf numFmtId="2" fontId="39" fillId="3" borderId="0" xfId="0" applyNumberFormat="1" applyFont="1" applyFill="1" applyAlignment="1">
      <alignment horizontal="right" vertical="center" wrapText="1" indent="1"/>
    </xf>
    <xf numFmtId="0" fontId="39" fillId="0" borderId="11" xfId="0" applyFont="1" applyBorder="1" applyAlignment="1">
      <alignment horizontal="center" vertical="center" wrapText="1"/>
    </xf>
    <xf numFmtId="0" fontId="40" fillId="0" borderId="11" xfId="0" applyFont="1" applyBorder="1" applyAlignment="1">
      <alignment horizontal="left" vertical="center" wrapText="1" indent="1"/>
    </xf>
    <xf numFmtId="0" fontId="21" fillId="0" borderId="11" xfId="0" applyFont="1" applyBorder="1" applyAlignment="1">
      <alignment horizontal="right" vertical="center" wrapText="1" indent="1"/>
    </xf>
    <xf numFmtId="2" fontId="21" fillId="0" borderId="11" xfId="0" applyNumberFormat="1" applyFont="1" applyBorder="1" applyAlignment="1">
      <alignment horizontal="right" vertical="center" wrapText="1" indent="1"/>
    </xf>
    <xf numFmtId="2" fontId="36" fillId="3" borderId="17" xfId="0" applyNumberFormat="1" applyFont="1" applyFill="1" applyBorder="1" applyAlignment="1">
      <alignment horizontal="right" vertical="center" wrapText="1" indent="1"/>
    </xf>
    <xf numFmtId="2" fontId="21" fillId="0" borderId="8" xfId="0" applyNumberFormat="1" applyFont="1" applyBorder="1" applyAlignment="1">
      <alignment horizontal="right" vertical="center" wrapText="1" indent="1"/>
    </xf>
    <xf numFmtId="0" fontId="39" fillId="2" borderId="12" xfId="0" applyFont="1" applyFill="1" applyBorder="1" applyAlignment="1">
      <alignment vertical="center" wrapText="1"/>
    </xf>
    <xf numFmtId="0" fontId="11" fillId="2" borderId="12" xfId="0" applyFont="1" applyFill="1" applyBorder="1" applyAlignment="1">
      <alignment vertical="center" wrapText="1"/>
    </xf>
    <xf numFmtId="0" fontId="11" fillId="3" borderId="17" xfId="0" applyFont="1" applyFill="1" applyBorder="1" applyAlignment="1">
      <alignment vertical="center" wrapText="1"/>
    </xf>
    <xf numFmtId="0" fontId="39" fillId="0" borderId="13" xfId="0" applyFont="1" applyBorder="1" applyAlignment="1">
      <alignment horizontal="center" vertical="center" wrapText="1"/>
    </xf>
    <xf numFmtId="0" fontId="40" fillId="0" borderId="13" xfId="0" applyFont="1" applyBorder="1" applyAlignment="1">
      <alignment horizontal="left" vertical="center" wrapText="1" indent="1"/>
    </xf>
    <xf numFmtId="0" fontId="39" fillId="0" borderId="13" xfId="0" applyFont="1" applyBorder="1" applyAlignment="1">
      <alignment vertical="center" wrapText="1"/>
    </xf>
    <xf numFmtId="0" fontId="36" fillId="0" borderId="7" xfId="0" applyFont="1" applyBorder="1" applyAlignment="1">
      <alignment vertical="center" wrapText="1"/>
    </xf>
    <xf numFmtId="0" fontId="68" fillId="0" borderId="11" xfId="0" applyFont="1" applyBorder="1" applyAlignment="1">
      <alignment horizontal="right" vertical="center" wrapText="1" indent="1"/>
    </xf>
    <xf numFmtId="0" fontId="68" fillId="0" borderId="45" xfId="0" applyFont="1" applyBorder="1" applyAlignment="1">
      <alignment horizontal="right" vertical="center" wrapText="1" indent="1"/>
    </xf>
    <xf numFmtId="2" fontId="68" fillId="0" borderId="11" xfId="0" applyNumberFormat="1" applyFont="1" applyBorder="1" applyAlignment="1">
      <alignment horizontal="right" vertical="center" wrapText="1" indent="1"/>
    </xf>
    <xf numFmtId="2" fontId="68" fillId="3" borderId="8" xfId="0" applyNumberFormat="1" applyFont="1" applyFill="1" applyBorder="1" applyAlignment="1">
      <alignment vertical="center" wrapText="1"/>
    </xf>
    <xf numFmtId="0" fontId="68" fillId="3" borderId="9" xfId="0" applyFont="1" applyFill="1" applyBorder="1" applyAlignment="1">
      <alignment vertical="center" wrapText="1"/>
    </xf>
    <xf numFmtId="2" fontId="68" fillId="0" borderId="9" xfId="0" applyNumberFormat="1" applyFont="1" applyBorder="1" applyAlignment="1">
      <alignment vertical="center" wrapText="1"/>
    </xf>
    <xf numFmtId="0" fontId="7" fillId="0" borderId="0" xfId="3" applyFont="1" applyAlignment="1">
      <alignment horizontal="right" vertical="center" wrapText="1" indent="2"/>
    </xf>
    <xf numFmtId="0" fontId="16" fillId="0" borderId="0" xfId="3" applyFont="1" applyAlignment="1">
      <alignment horizontal="left" vertical="center" wrapText="1" indent="2"/>
    </xf>
    <xf numFmtId="0" fontId="3" fillId="0" borderId="0" xfId="2" applyFont="1" applyAlignment="1">
      <alignment horizontal="center" vertical="center" wrapText="1" readingOrder="1"/>
    </xf>
    <xf numFmtId="0" fontId="36" fillId="0" borderId="0" xfId="0" applyFont="1" applyAlignment="1">
      <alignment horizontal="center" vertical="center" wrapText="1" readingOrder="1"/>
    </xf>
    <xf numFmtId="0" fontId="57" fillId="0" borderId="0" xfId="0" applyFont="1" applyAlignment="1">
      <alignment horizontal="right" vertical="top" wrapText="1" readingOrder="2"/>
    </xf>
    <xf numFmtId="0" fontId="9" fillId="0" borderId="0" xfId="0" applyFont="1" applyAlignment="1">
      <alignment horizontal="left" vertical="top" wrapText="1" readingOrder="1"/>
    </xf>
    <xf numFmtId="0" fontId="25" fillId="0" borderId="0" xfId="0" applyFont="1" applyAlignment="1">
      <alignment horizontal="center" vertical="center" wrapText="1" readingOrder="1"/>
    </xf>
    <xf numFmtId="0" fontId="46" fillId="0" borderId="0" xfId="8" applyFont="1" applyAlignment="1">
      <alignment horizontal="center" vertical="center" wrapText="1" readingOrder="2"/>
    </xf>
    <xf numFmtId="0" fontId="46" fillId="0" borderId="0" xfId="8" applyFont="1" applyAlignment="1">
      <alignment horizontal="center" vertical="center" readingOrder="2"/>
    </xf>
    <xf numFmtId="0" fontId="9" fillId="0" borderId="0" xfId="0" applyFont="1" applyAlignment="1">
      <alignment horizontal="left" vertical="top" wrapText="1"/>
    </xf>
    <xf numFmtId="0" fontId="45" fillId="0" borderId="0" xfId="4" applyFont="1" applyAlignment="1">
      <alignment horizontal="left" vertical="top" wrapText="1"/>
    </xf>
    <xf numFmtId="0" fontId="3" fillId="0" borderId="0" xfId="0" applyFont="1" applyAlignment="1">
      <alignment horizontal="center" vertical="center" wrapText="1" readingOrder="1"/>
    </xf>
    <xf numFmtId="0" fontId="7" fillId="0" borderId="0" xfId="4" applyFont="1" applyAlignment="1">
      <alignment horizontal="right" vertical="top" wrapText="1" readingOrder="2"/>
    </xf>
    <xf numFmtId="0" fontId="62" fillId="0" borderId="0" xfId="8" applyFont="1" applyAlignment="1">
      <alignment horizontal="center" vertical="center" wrapText="1" readingOrder="2"/>
    </xf>
    <xf numFmtId="0" fontId="7" fillId="0" borderId="0" xfId="0" applyFont="1" applyAlignment="1">
      <alignment horizontal="center" vertical="top"/>
    </xf>
    <xf numFmtId="0" fontId="53" fillId="3" borderId="16" xfId="0" applyFont="1" applyFill="1" applyBorder="1" applyAlignment="1">
      <alignment horizontal="center" vertical="center" wrapText="1"/>
    </xf>
    <xf numFmtId="0" fontId="53" fillId="3" borderId="31" xfId="0" applyFont="1" applyFill="1" applyBorder="1" applyAlignment="1">
      <alignment horizontal="center" vertical="center" wrapText="1"/>
    </xf>
    <xf numFmtId="0" fontId="8" fillId="0" borderId="0" xfId="0" applyFont="1" applyAlignment="1">
      <alignment horizontal="center" vertical="center" wrapText="1"/>
    </xf>
    <xf numFmtId="0" fontId="39" fillId="0" borderId="0" xfId="2" applyFont="1" applyAlignment="1">
      <alignment horizontal="left" vertical="center" wrapText="1" indent="4" readingOrder="1"/>
    </xf>
    <xf numFmtId="0" fontId="5" fillId="0" borderId="0" xfId="2" applyFont="1" applyAlignment="1">
      <alignment horizontal="right" vertical="center" wrapText="1" indent="4" readingOrder="2"/>
    </xf>
    <xf numFmtId="0" fontId="29" fillId="0" borderId="0" xfId="2" applyFont="1" applyAlignment="1">
      <alignment horizontal="distributed" vertical="center" wrapText="1" readingOrder="1"/>
    </xf>
    <xf numFmtId="0" fontId="28" fillId="0" borderId="0" xfId="2" applyFont="1" applyAlignment="1">
      <alignment horizontal="center" vertical="center" wrapText="1" readingOrder="1"/>
    </xf>
    <xf numFmtId="0" fontId="16" fillId="0" borderId="0" xfId="2" applyFont="1" applyAlignment="1">
      <alignment horizontal="right" vertical="center" readingOrder="2"/>
    </xf>
    <xf numFmtId="0" fontId="42" fillId="0" borderId="0" xfId="2" applyFont="1" applyAlignment="1">
      <alignment horizontal="right" vertical="top" wrapText="1" readingOrder="2"/>
    </xf>
    <xf numFmtId="0" fontId="9" fillId="0" borderId="0" xfId="2" applyFont="1" applyAlignment="1">
      <alignment horizontal="left" vertical="center" wrapText="1" readingOrder="1"/>
    </xf>
    <xf numFmtId="0" fontId="21" fillId="0" borderId="0" xfId="2" applyFont="1" applyAlignment="1">
      <alignment horizontal="left" vertical="top" wrapText="1" readingOrder="1"/>
    </xf>
    <xf numFmtId="0" fontId="39" fillId="0" borderId="0" xfId="2" applyFont="1" applyAlignment="1">
      <alignment horizontal="left" vertical="top" wrapText="1" indent="3"/>
    </xf>
    <xf numFmtId="0" fontId="5" fillId="0" borderId="0" xfId="2" applyFont="1" applyAlignment="1">
      <alignment horizontal="right" vertical="top" wrapText="1" indent="2" readingOrder="2"/>
    </xf>
    <xf numFmtId="0" fontId="39" fillId="0" borderId="0" xfId="2" applyFont="1" applyAlignment="1">
      <alignment horizontal="left" vertical="center" wrapText="1" readingOrder="1"/>
    </xf>
    <xf numFmtId="0" fontId="5" fillId="0" borderId="0" xfId="2" applyFont="1" applyAlignment="1">
      <alignment horizontal="right" vertical="center" wrapText="1" readingOrder="2"/>
    </xf>
    <xf numFmtId="0" fontId="5" fillId="0" borderId="0" xfId="2" applyFont="1" applyAlignment="1">
      <alignment horizontal="right" vertical="top" wrapText="1" indent="3" readingOrder="2"/>
    </xf>
    <xf numFmtId="0" fontId="11" fillId="0" borderId="0" xfId="2" applyFont="1" applyAlignment="1">
      <alignment horizontal="left" vertical="top" wrapText="1" indent="3"/>
    </xf>
    <xf numFmtId="0" fontId="9" fillId="0" borderId="0" xfId="2" applyFont="1" applyAlignment="1">
      <alignment horizontal="center" vertical="top" wrapText="1" readingOrder="2"/>
    </xf>
    <xf numFmtId="0" fontId="11" fillId="0" borderId="0" xfId="2" applyFont="1" applyAlignment="1">
      <alignment horizontal="left" vertical="top" wrapText="1"/>
    </xf>
    <xf numFmtId="0" fontId="9" fillId="0" borderId="0" xfId="2" applyFont="1" applyAlignment="1">
      <alignment horizontal="right" vertical="top" wrapText="1" readingOrder="2"/>
    </xf>
    <xf numFmtId="0" fontId="9" fillId="0" borderId="0" xfId="2" applyFont="1" applyAlignment="1">
      <alignment horizontal="left" vertical="top" wrapText="1"/>
    </xf>
    <xf numFmtId="0" fontId="26" fillId="0" borderId="0" xfId="2" applyFont="1" applyAlignment="1">
      <alignment horizontal="right" vertical="top" wrapText="1" readingOrder="2"/>
    </xf>
    <xf numFmtId="0" fontId="16" fillId="0" borderId="0" xfId="2" applyFont="1" applyAlignment="1">
      <alignment horizontal="center" vertical="top" wrapText="1"/>
    </xf>
    <xf numFmtId="0" fontId="33" fillId="0" borderId="0" xfId="2" applyFont="1" applyAlignment="1">
      <alignment horizontal="center" vertical="top" wrapText="1" readingOrder="2"/>
    </xf>
    <xf numFmtId="0" fontId="6" fillId="0" borderId="0" xfId="2" applyFont="1" applyAlignment="1">
      <alignment horizontal="left" vertical="top" wrapText="1"/>
    </xf>
    <xf numFmtId="0" fontId="9" fillId="0" borderId="0" xfId="2" applyFont="1" applyAlignment="1">
      <alignment horizontal="distributed" vertical="top" wrapText="1" indent="2" readingOrder="2"/>
    </xf>
    <xf numFmtId="0" fontId="11" fillId="0" borderId="0" xfId="2" applyFont="1" applyAlignment="1">
      <alignment horizontal="left" vertical="top" wrapText="1" indent="2"/>
    </xf>
    <xf numFmtId="0" fontId="39" fillId="0" borderId="0" xfId="2" applyFont="1" applyAlignment="1">
      <alignment horizontal="left" vertical="top" wrapText="1" indent="3" readingOrder="1"/>
    </xf>
    <xf numFmtId="0" fontId="5" fillId="0" borderId="0" xfId="2" applyFont="1" applyAlignment="1">
      <alignment horizontal="right" vertical="top" wrapText="1" indent="4" readingOrder="2"/>
    </xf>
    <xf numFmtId="0" fontId="39" fillId="0" borderId="0" xfId="2" applyFont="1" applyAlignment="1">
      <alignment horizontal="left" vertical="top" wrapText="1" indent="2" readingOrder="1"/>
    </xf>
    <xf numFmtId="0" fontId="16" fillId="0" borderId="0" xfId="2" applyFont="1" applyAlignment="1">
      <alignment horizontal="right" vertical="top" wrapText="1" readingOrder="2"/>
    </xf>
    <xf numFmtId="0" fontId="26" fillId="0" borderId="0" xfId="2" applyFont="1" applyAlignment="1">
      <alignment horizontal="right" vertical="top" wrapText="1" indent="2" readingOrder="2"/>
    </xf>
    <xf numFmtId="0" fontId="39" fillId="0" borderId="0" xfId="2" applyFont="1" applyAlignment="1">
      <alignment horizontal="left" vertical="top" wrapText="1" indent="2"/>
    </xf>
    <xf numFmtId="0" fontId="19" fillId="0" borderId="0" xfId="2" applyFont="1" applyAlignment="1">
      <alignment horizontal="right" vertical="top" wrapText="1" readingOrder="2"/>
    </xf>
    <xf numFmtId="0" fontId="4" fillId="0" borderId="0" xfId="2" applyFont="1" applyAlignment="1">
      <alignment horizontal="left" vertical="top" wrapText="1" indent="3"/>
    </xf>
    <xf numFmtId="0" fontId="36" fillId="3" borderId="15" xfId="0" applyFont="1" applyFill="1" applyBorder="1" applyAlignment="1">
      <alignment horizontal="right" vertical="center" wrapText="1" indent="1"/>
    </xf>
    <xf numFmtId="0" fontId="36" fillId="3" borderId="14" xfId="0" applyFont="1" applyFill="1" applyBorder="1" applyAlignment="1">
      <alignment horizontal="right" vertical="center" wrapText="1" indent="1"/>
    </xf>
    <xf numFmtId="0" fontId="53" fillId="3" borderId="42" xfId="0" applyFont="1" applyFill="1" applyBorder="1" applyAlignment="1">
      <alignment horizontal="right" vertical="center" wrapText="1" indent="1"/>
    </xf>
    <xf numFmtId="0" fontId="53" fillId="3" borderId="43" xfId="0" applyFont="1" applyFill="1" applyBorder="1" applyAlignment="1">
      <alignment horizontal="right" vertical="center" wrapText="1" indent="1"/>
    </xf>
    <xf numFmtId="0" fontId="36" fillId="3" borderId="3" xfId="0" applyFont="1" applyFill="1" applyBorder="1" applyAlignment="1">
      <alignment horizontal="center" vertical="center" wrapText="1"/>
    </xf>
    <xf numFmtId="0" fontId="36" fillId="3" borderId="4" xfId="0" applyFont="1" applyFill="1" applyBorder="1" applyAlignment="1">
      <alignment horizontal="center" vertical="center" wrapText="1"/>
    </xf>
    <xf numFmtId="0" fontId="36" fillId="3" borderId="22" xfId="0" applyFont="1" applyFill="1" applyBorder="1" applyAlignment="1">
      <alignment horizontal="center" vertical="center" wrapText="1"/>
    </xf>
    <xf numFmtId="0" fontId="41" fillId="3" borderId="13" xfId="0" applyFont="1" applyFill="1" applyBorder="1" applyAlignment="1">
      <alignment horizontal="center" vertical="top" wrapText="1"/>
    </xf>
    <xf numFmtId="0" fontId="36" fillId="3" borderId="6" xfId="0" applyFont="1" applyFill="1" applyBorder="1" applyAlignment="1">
      <alignment horizontal="center" wrapText="1"/>
    </xf>
    <xf numFmtId="0" fontId="36" fillId="2" borderId="38" xfId="0" applyFont="1" applyFill="1" applyBorder="1" applyAlignment="1">
      <alignment horizontal="right" vertical="center" wrapText="1" indent="1"/>
    </xf>
    <xf numFmtId="0" fontId="36" fillId="2" borderId="39" xfId="0" applyFont="1" applyFill="1" applyBorder="1" applyAlignment="1">
      <alignment horizontal="right" vertical="center" wrapText="1" indent="1"/>
    </xf>
    <xf numFmtId="0" fontId="37" fillId="3" borderId="3" xfId="0" applyFont="1" applyFill="1" applyBorder="1" applyAlignment="1">
      <alignment horizontal="center" vertical="center" wrapText="1"/>
    </xf>
    <xf numFmtId="0" fontId="37" fillId="3" borderId="5" xfId="0" applyFont="1" applyFill="1" applyBorder="1" applyAlignment="1">
      <alignment horizontal="center" vertical="center" wrapText="1"/>
    </xf>
    <xf numFmtId="0" fontId="36" fillId="2" borderId="27" xfId="0" applyFont="1" applyFill="1" applyBorder="1" applyAlignment="1">
      <alignment horizontal="right" vertical="center" wrapText="1" indent="1"/>
    </xf>
    <xf numFmtId="0" fontId="36" fillId="2" borderId="26" xfId="0" applyFont="1" applyFill="1" applyBorder="1" applyAlignment="1">
      <alignment horizontal="right" vertical="center" wrapText="1" indent="1"/>
    </xf>
    <xf numFmtId="0" fontId="20" fillId="0" borderId="0" xfId="0" applyFont="1" applyAlignment="1">
      <alignment horizontal="center" vertical="center" wrapText="1" readingOrder="1"/>
    </xf>
    <xf numFmtId="0" fontId="16" fillId="0" borderId="0" xfId="0" applyFont="1" applyAlignment="1">
      <alignment horizontal="center" vertical="center" wrapText="1"/>
    </xf>
    <xf numFmtId="0" fontId="14" fillId="0" borderId="0" xfId="0" applyFont="1" applyAlignment="1">
      <alignment horizontal="center" vertical="center" wrapText="1"/>
    </xf>
    <xf numFmtId="0" fontId="11" fillId="3"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9" fillId="0" borderId="0" xfId="0" applyFont="1" applyAlignment="1">
      <alignment horizontal="center" vertical="center" wrapText="1"/>
    </xf>
    <xf numFmtId="0" fontId="29" fillId="0" borderId="0" xfId="0" applyFont="1" applyAlignment="1">
      <alignment horizontal="center" vertical="center" wrapText="1" readingOrder="1"/>
    </xf>
    <xf numFmtId="0" fontId="37" fillId="0" borderId="0" xfId="0" applyFont="1" applyAlignment="1">
      <alignment horizontal="center" vertical="center" wrapText="1" readingOrder="1"/>
    </xf>
    <xf numFmtId="0" fontId="29" fillId="0" borderId="0" xfId="0" applyFont="1" applyAlignment="1">
      <alignment horizontal="center" vertical="center" wrapText="1"/>
    </xf>
    <xf numFmtId="0" fontId="36" fillId="2" borderId="50" xfId="0" applyFont="1" applyFill="1" applyBorder="1" applyAlignment="1">
      <alignment horizontal="right" vertical="center" wrapText="1" indent="1"/>
    </xf>
    <xf numFmtId="0" fontId="53" fillId="3" borderId="5" xfId="0" applyFont="1" applyFill="1" applyBorder="1" applyAlignment="1">
      <alignment horizontal="right" vertical="center" wrapText="1" indent="1"/>
    </xf>
    <xf numFmtId="0" fontId="36" fillId="2" borderId="3" xfId="0" applyFont="1" applyFill="1" applyBorder="1" applyAlignment="1">
      <alignment horizontal="right" vertical="center" wrapText="1" indent="1"/>
    </xf>
    <xf numFmtId="0" fontId="36" fillId="3" borderId="4" xfId="0" applyFont="1" applyFill="1" applyBorder="1" applyAlignment="1">
      <alignment horizontal="right" vertical="center" wrapText="1" indent="1"/>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2" xfId="0" applyFont="1" applyFill="1" applyBorder="1" applyAlignment="1">
      <alignment horizontal="center" vertical="center" wrapText="1"/>
    </xf>
    <xf numFmtId="0" fontId="36" fillId="3" borderId="5" xfId="0" applyFont="1" applyFill="1" applyBorder="1" applyAlignment="1">
      <alignment horizontal="center" vertical="center" wrapText="1"/>
    </xf>
    <xf numFmtId="0" fontId="0" fillId="0" borderId="0" xfId="0" applyAlignment="1">
      <alignment vertical="center" wrapText="1"/>
    </xf>
    <xf numFmtId="0" fontId="36" fillId="3" borderId="9"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2" borderId="32" xfId="0" applyFont="1" applyFill="1" applyBorder="1" applyAlignment="1">
      <alignment horizontal="right" vertical="center" wrapText="1" indent="1"/>
    </xf>
    <xf numFmtId="0" fontId="11" fillId="2" borderId="33" xfId="0" applyFont="1" applyFill="1" applyBorder="1" applyAlignment="1">
      <alignment horizontal="right" vertical="center" wrapText="1" indent="1"/>
    </xf>
    <xf numFmtId="0" fontId="11" fillId="3" borderId="32" xfId="0" applyFont="1" applyFill="1" applyBorder="1" applyAlignment="1">
      <alignment horizontal="right" vertical="center" wrapText="1" indent="1"/>
    </xf>
    <xf numFmtId="0" fontId="11" fillId="3" borderId="33" xfId="0" applyFont="1" applyFill="1" applyBorder="1" applyAlignment="1">
      <alignment horizontal="right" vertical="center" wrapText="1" indent="1"/>
    </xf>
    <xf numFmtId="0" fontId="11" fillId="0" borderId="1" xfId="0" applyFont="1" applyBorder="1" applyAlignment="1">
      <alignment vertical="center" wrapText="1"/>
    </xf>
    <xf numFmtId="0" fontId="4" fillId="0" borderId="0" xfId="0" applyFont="1" applyAlignment="1">
      <alignment horizontal="left" vertical="center" wrapText="1"/>
    </xf>
    <xf numFmtId="0" fontId="5" fillId="0" borderId="0" xfId="0" applyFont="1" applyAlignment="1">
      <alignment horizontal="center" vertical="center" wrapText="1" readingOrder="1"/>
    </xf>
    <xf numFmtId="0" fontId="11" fillId="2" borderId="48" xfId="0" applyFont="1" applyFill="1" applyBorder="1" applyAlignment="1">
      <alignment horizontal="right" vertical="center" wrapText="1" indent="1"/>
    </xf>
    <xf numFmtId="0" fontId="11" fillId="2" borderId="49" xfId="0" applyFont="1" applyFill="1" applyBorder="1" applyAlignment="1">
      <alignment horizontal="right" vertical="center" wrapText="1" indent="1"/>
    </xf>
    <xf numFmtId="0" fontId="11" fillId="3" borderId="46" xfId="0" applyFont="1" applyFill="1" applyBorder="1" applyAlignment="1">
      <alignment horizontal="right" vertical="center" wrapText="1" indent="1"/>
    </xf>
    <xf numFmtId="0" fontId="11" fillId="3" borderId="47" xfId="0" applyFont="1" applyFill="1" applyBorder="1" applyAlignment="1">
      <alignment horizontal="right" vertical="center" wrapText="1" indent="1"/>
    </xf>
    <xf numFmtId="0" fontId="15" fillId="3" borderId="7"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1" fillId="2" borderId="36" xfId="0" applyFont="1" applyFill="1" applyBorder="1" applyAlignment="1">
      <alignment horizontal="right" vertical="center" wrapText="1" indent="1"/>
    </xf>
    <xf numFmtId="0" fontId="11" fillId="2" borderId="37" xfId="0" applyFont="1" applyFill="1" applyBorder="1" applyAlignment="1">
      <alignment horizontal="right" vertical="center" wrapText="1" indent="1"/>
    </xf>
    <xf numFmtId="0" fontId="53" fillId="2" borderId="32" xfId="0" applyFont="1" applyFill="1" applyBorder="1" applyAlignment="1">
      <alignment horizontal="right" vertical="center" wrapText="1" indent="1"/>
    </xf>
    <xf numFmtId="0" fontId="53" fillId="2" borderId="33" xfId="0" applyFont="1" applyFill="1" applyBorder="1" applyAlignment="1">
      <alignment horizontal="right" vertical="center" wrapText="1" indent="1"/>
    </xf>
    <xf numFmtId="0" fontId="67" fillId="0" borderId="0" xfId="0" applyFont="1" applyAlignment="1">
      <alignment vertical="center" wrapText="1"/>
    </xf>
    <xf numFmtId="0" fontId="66" fillId="0" borderId="0" xfId="0" applyFont="1" applyAlignment="1">
      <alignment vertical="center" wrapText="1"/>
    </xf>
    <xf numFmtId="0" fontId="9" fillId="0" borderId="0" xfId="0" applyFont="1" applyAlignment="1">
      <alignment horizontal="right" vertical="center" wrapText="1"/>
    </xf>
    <xf numFmtId="0" fontId="11" fillId="2" borderId="50" xfId="0" applyFont="1" applyFill="1" applyBorder="1" applyAlignment="1">
      <alignment horizontal="right" vertical="center" wrapText="1" indent="1"/>
    </xf>
    <xf numFmtId="0" fontId="11" fillId="3" borderId="2" xfId="0" applyFont="1" applyFill="1" applyBorder="1" applyAlignment="1">
      <alignment horizontal="center" wrapText="1"/>
    </xf>
    <xf numFmtId="0" fontId="11" fillId="3" borderId="26" xfId="0" applyFont="1" applyFill="1" applyBorder="1" applyAlignment="1">
      <alignment horizontal="center" wrapText="1"/>
    </xf>
    <xf numFmtId="0" fontId="11" fillId="3" borderId="27" xfId="0" applyFont="1" applyFill="1" applyBorder="1" applyAlignment="1">
      <alignment horizontal="center" wrapText="1"/>
    </xf>
    <xf numFmtId="0" fontId="40" fillId="3" borderId="21" xfId="0" applyFont="1" applyFill="1" applyBorder="1" applyAlignment="1">
      <alignment horizontal="center" vertical="top" wrapText="1"/>
    </xf>
    <xf numFmtId="0" fontId="40" fillId="3" borderId="1" xfId="0" applyFont="1" applyFill="1" applyBorder="1" applyAlignment="1">
      <alignment horizontal="center" vertical="top" wrapText="1"/>
    </xf>
    <xf numFmtId="0" fontId="40" fillId="3" borderId="28" xfId="0" applyFont="1" applyFill="1" applyBorder="1" applyAlignment="1">
      <alignment horizontal="center" vertical="top" wrapText="1"/>
    </xf>
    <xf numFmtId="0" fontId="11" fillId="3" borderId="25" xfId="0" applyFont="1" applyFill="1" applyBorder="1" applyAlignment="1">
      <alignment horizontal="center" vertical="center" wrapText="1"/>
    </xf>
    <xf numFmtId="0" fontId="15" fillId="3" borderId="25" xfId="0" applyFont="1" applyFill="1" applyBorder="1" applyAlignment="1">
      <alignment horizontal="center" vertical="center" wrapText="1"/>
    </xf>
    <xf numFmtId="0" fontId="11" fillId="3" borderId="4" xfId="0" applyFont="1" applyFill="1" applyBorder="1" applyAlignment="1">
      <alignment horizontal="right" vertical="center" wrapText="1" indent="1"/>
    </xf>
    <xf numFmtId="0" fontId="40" fillId="2" borderId="4" xfId="0" applyFont="1" applyFill="1" applyBorder="1" applyAlignment="1">
      <alignment horizontal="left" vertical="center" wrapText="1" indent="1"/>
    </xf>
    <xf numFmtId="0" fontId="40" fillId="3" borderId="4" xfId="0" applyFont="1" applyFill="1" applyBorder="1" applyAlignment="1">
      <alignment horizontal="left" vertical="center" wrapText="1" indent="1"/>
    </xf>
    <xf numFmtId="0" fontId="21" fillId="3" borderId="6" xfId="0" applyFont="1" applyFill="1" applyBorder="1" applyAlignment="1">
      <alignment horizontal="center" vertical="top" wrapText="1"/>
    </xf>
    <xf numFmtId="0" fontId="36" fillId="3" borderId="12" xfId="0" applyFont="1" applyFill="1" applyBorder="1" applyAlignment="1">
      <alignment horizontal="center" wrapText="1"/>
    </xf>
    <xf numFmtId="0" fontId="11" fillId="3" borderId="12"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2" borderId="4" xfId="0" applyFont="1" applyFill="1" applyBorder="1" applyAlignment="1">
      <alignment horizontal="right" vertical="center" wrapText="1" indent="1"/>
    </xf>
    <xf numFmtId="0" fontId="15" fillId="3" borderId="12"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40" fillId="2" borderId="3" xfId="0" applyFont="1" applyFill="1" applyBorder="1" applyAlignment="1">
      <alignment horizontal="left" vertical="center" wrapText="1" indent="1"/>
    </xf>
    <xf numFmtId="0" fontId="11" fillId="2" borderId="5" xfId="0" applyFont="1" applyFill="1" applyBorder="1" applyAlignment="1">
      <alignment horizontal="right" vertical="center" wrapText="1" indent="1"/>
    </xf>
    <xf numFmtId="0" fontId="40" fillId="2" borderId="5" xfId="0" applyFont="1" applyFill="1" applyBorder="1" applyAlignment="1">
      <alignment horizontal="left" vertical="center" wrapText="1" indent="1"/>
    </xf>
    <xf numFmtId="0" fontId="11" fillId="2" borderId="3" xfId="0" applyFont="1" applyFill="1" applyBorder="1" applyAlignment="1">
      <alignment horizontal="right" vertical="center" wrapText="1" indent="1"/>
    </xf>
    <xf numFmtId="0" fontId="11" fillId="3" borderId="30"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53" fillId="2" borderId="7" xfId="0" applyFont="1" applyFill="1" applyBorder="1" applyAlignment="1">
      <alignment horizontal="right" vertical="center" wrapText="1" indent="1"/>
    </xf>
    <xf numFmtId="0" fontId="11" fillId="3" borderId="45" xfId="0" applyFont="1" applyFill="1" applyBorder="1" applyAlignment="1">
      <alignment horizontal="right" vertical="center" wrapText="1" indent="1"/>
    </xf>
    <xf numFmtId="0" fontId="11" fillId="3" borderId="8" xfId="0" applyFont="1" applyFill="1" applyBorder="1" applyAlignment="1">
      <alignment horizontal="right" vertical="center" wrapText="1" indent="1"/>
    </xf>
    <xf numFmtId="0" fontId="11" fillId="2" borderId="7" xfId="0" applyFont="1" applyFill="1" applyBorder="1" applyAlignment="1">
      <alignment horizontal="right" vertical="center" wrapText="1" indent="1"/>
    </xf>
    <xf numFmtId="0" fontId="11" fillId="3" borderId="29"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67" fillId="0" borderId="1" xfId="0" applyFont="1" applyBorder="1" applyAlignment="1">
      <alignment vertical="center" wrapText="1"/>
    </xf>
    <xf numFmtId="0" fontId="66" fillId="0" borderId="1" xfId="0" applyFont="1" applyBorder="1" applyAlignment="1">
      <alignment vertical="center" wrapText="1"/>
    </xf>
    <xf numFmtId="0" fontId="5" fillId="0" borderId="0" xfId="0" applyFont="1" applyAlignment="1">
      <alignment horizontal="right" vertical="center" wrapText="1" readingOrder="1"/>
    </xf>
    <xf numFmtId="0" fontId="11" fillId="2" borderId="18" xfId="0" applyFont="1" applyFill="1" applyBorder="1" applyAlignment="1">
      <alignment horizontal="right" vertical="center" wrapText="1" indent="1"/>
    </xf>
    <xf numFmtId="0" fontId="53" fillId="3" borderId="45" xfId="0" applyFont="1" applyFill="1" applyBorder="1" applyAlignment="1">
      <alignment horizontal="right" vertical="center" wrapText="1" indent="1"/>
    </xf>
    <xf numFmtId="0" fontId="11" fillId="3" borderId="27"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9" fillId="0" borderId="1" xfId="0" applyFont="1" applyBorder="1" applyAlignment="1">
      <alignment horizontal="right" vertical="center" wrapText="1"/>
    </xf>
    <xf numFmtId="0" fontId="9" fillId="0" borderId="1" xfId="0" applyFont="1" applyBorder="1" applyAlignment="1">
      <alignment horizontal="center" vertical="center" wrapText="1"/>
    </xf>
    <xf numFmtId="0" fontId="11" fillId="3" borderId="12" xfId="0" applyFont="1" applyFill="1" applyBorder="1" applyAlignment="1">
      <alignment horizontal="center" wrapText="1"/>
    </xf>
    <xf numFmtId="0" fontId="11" fillId="3" borderId="6" xfId="0" applyFont="1" applyFill="1" applyBorder="1" applyAlignment="1">
      <alignment horizontal="center" wrapText="1"/>
    </xf>
    <xf numFmtId="0" fontId="40" fillId="3" borderId="6" xfId="0" applyFont="1" applyFill="1" applyBorder="1" applyAlignment="1">
      <alignment horizontal="center" vertical="top" wrapText="1"/>
    </xf>
    <xf numFmtId="0" fontId="40" fillId="3" borderId="13" xfId="0" applyFont="1" applyFill="1" applyBorder="1" applyAlignment="1">
      <alignment horizontal="center" vertical="top" wrapText="1"/>
    </xf>
    <xf numFmtId="0" fontId="15" fillId="3" borderId="6" xfId="0" applyFont="1" applyFill="1" applyBorder="1" applyAlignment="1">
      <alignment horizontal="center" vertical="top" wrapText="1"/>
    </xf>
    <xf numFmtId="0" fontId="11" fillId="3" borderId="12"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13" xfId="0" applyFont="1" applyFill="1" applyBorder="1" applyAlignment="1">
      <alignment horizontal="center" vertical="center"/>
    </xf>
    <xf numFmtId="0" fontId="47" fillId="0" borderId="0" xfId="0" applyFont="1" applyAlignment="1">
      <alignment horizontal="center" vertical="center" wrapText="1"/>
    </xf>
    <xf numFmtId="0" fontId="5" fillId="0" borderId="2" xfId="0" applyFont="1" applyBorder="1" applyAlignment="1">
      <alignment horizontal="center" vertical="center" wrapText="1" readingOrder="1"/>
    </xf>
    <xf numFmtId="0" fontId="4" fillId="0" borderId="2" xfId="0" applyFont="1" applyBorder="1" applyAlignment="1">
      <alignment horizontal="left" vertical="center" wrapText="1"/>
    </xf>
    <xf numFmtId="0" fontId="39" fillId="3" borderId="15" xfId="0" applyFont="1" applyFill="1" applyBorder="1" applyAlignment="1">
      <alignment horizontal="center" vertical="center" wrapText="1"/>
    </xf>
    <xf numFmtId="0" fontId="39" fillId="3" borderId="14" xfId="0" applyFont="1" applyFill="1" applyBorder="1" applyAlignment="1">
      <alignment horizontal="center" vertical="center" wrapText="1"/>
    </xf>
    <xf numFmtId="0" fontId="53" fillId="3" borderId="0" xfId="0" applyFont="1" applyFill="1" applyAlignment="1">
      <alignment horizontal="right" vertical="center" wrapText="1" indent="1"/>
    </xf>
    <xf numFmtId="0" fontId="36" fillId="2" borderId="16" xfId="0" applyFont="1" applyFill="1" applyBorder="1" applyAlignment="1">
      <alignment horizontal="right" vertical="center" wrapText="1" indent="1"/>
    </xf>
    <xf numFmtId="0" fontId="36" fillId="2" borderId="31" xfId="0" applyFont="1" applyFill="1" applyBorder="1" applyAlignment="1">
      <alignment horizontal="right" vertical="center" wrapText="1" indent="1"/>
    </xf>
    <xf numFmtId="0" fontId="9" fillId="0" borderId="0" xfId="0" applyFont="1" applyAlignment="1">
      <alignment vertical="center" wrapText="1"/>
    </xf>
    <xf numFmtId="0" fontId="47" fillId="0" borderId="0" xfId="0" applyFont="1" applyAlignment="1">
      <alignment vertical="center" wrapText="1"/>
    </xf>
    <xf numFmtId="0" fontId="17" fillId="3" borderId="6" xfId="0" applyFont="1" applyFill="1" applyBorder="1" applyAlignment="1">
      <alignment horizontal="center" vertical="top" wrapText="1"/>
    </xf>
    <xf numFmtId="0" fontId="17" fillId="3" borderId="13" xfId="0" applyFont="1" applyFill="1" applyBorder="1" applyAlignment="1">
      <alignment horizontal="center" vertical="top" wrapText="1"/>
    </xf>
    <xf numFmtId="0" fontId="51" fillId="2" borderId="50" xfId="0" applyFont="1" applyFill="1" applyBorder="1" applyAlignment="1">
      <alignment horizontal="center" vertical="center" wrapText="1"/>
    </xf>
    <xf numFmtId="0" fontId="51" fillId="2" borderId="49" xfId="0" applyFont="1" applyFill="1" applyBorder="1" applyAlignment="1">
      <alignment horizontal="center" vertical="center" wrapText="1"/>
    </xf>
    <xf numFmtId="0" fontId="53" fillId="3" borderId="9" xfId="0" applyFont="1" applyFill="1" applyBorder="1" applyAlignment="1">
      <alignment horizontal="right" vertical="center" wrapText="1" indent="1"/>
    </xf>
    <xf numFmtId="0" fontId="51" fillId="2" borderId="48" xfId="0" applyFont="1" applyFill="1" applyBorder="1" applyAlignment="1">
      <alignment horizontal="center" vertical="center" wrapText="1"/>
    </xf>
    <xf numFmtId="0" fontId="51" fillId="2" borderId="51" xfId="0" applyFont="1" applyFill="1" applyBorder="1" applyAlignment="1">
      <alignment horizontal="center" vertical="center" wrapText="1"/>
    </xf>
    <xf numFmtId="0" fontId="11" fillId="3" borderId="27" xfId="0" applyFont="1" applyFill="1" applyBorder="1" applyAlignment="1">
      <alignment horizontal="center" vertical="center"/>
    </xf>
    <xf numFmtId="0" fontId="11" fillId="3" borderId="26"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31" xfId="0" applyFont="1" applyFill="1" applyBorder="1" applyAlignment="1">
      <alignment horizontal="center" vertical="center"/>
    </xf>
    <xf numFmtId="0" fontId="11" fillId="3" borderId="21" xfId="0" applyFont="1" applyFill="1" applyBorder="1" applyAlignment="1">
      <alignment horizontal="center" vertical="center"/>
    </xf>
    <xf numFmtId="0" fontId="11" fillId="3" borderId="28" xfId="0" applyFont="1" applyFill="1" applyBorder="1" applyAlignment="1">
      <alignment horizontal="center" vertical="center"/>
    </xf>
    <xf numFmtId="0" fontId="41" fillId="3" borderId="6" xfId="0" applyFont="1" applyFill="1" applyBorder="1" applyAlignment="1">
      <alignment horizontal="center" vertical="top" wrapText="1"/>
    </xf>
    <xf numFmtId="0" fontId="70" fillId="3" borderId="0" xfId="0" applyFont="1" applyFill="1" applyAlignment="1">
      <alignment horizontal="right" vertical="center" wrapText="1" indent="1"/>
    </xf>
    <xf numFmtId="0" fontId="11" fillId="2" borderId="6" xfId="0" applyFont="1" applyFill="1" applyBorder="1" applyAlignment="1">
      <alignment horizontal="right" vertical="center" wrapText="1" indent="1"/>
    </xf>
    <xf numFmtId="0" fontId="14"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14" fillId="0" borderId="1" xfId="0" applyFont="1" applyBorder="1" applyAlignment="1">
      <alignment horizontal="right" vertical="center" wrapText="1"/>
    </xf>
    <xf numFmtId="0" fontId="41" fillId="0" borderId="0" xfId="0" applyFont="1" applyAlignment="1">
      <alignment horizontal="left" vertical="center" wrapText="1"/>
    </xf>
    <xf numFmtId="0" fontId="36" fillId="0" borderId="0" xfId="0" applyFont="1" applyAlignment="1">
      <alignment horizontal="right" vertical="center" wrapText="1" readingOrder="2"/>
    </xf>
    <xf numFmtId="0" fontId="54" fillId="3" borderId="50" xfId="0" applyFont="1" applyFill="1" applyBorder="1" applyAlignment="1">
      <alignment horizontal="center" vertical="center" wrapText="1"/>
    </xf>
    <xf numFmtId="0" fontId="54" fillId="3" borderId="14" xfId="0" applyFont="1" applyFill="1" applyBorder="1" applyAlignment="1">
      <alignment horizontal="center" vertical="center" wrapText="1"/>
    </xf>
    <xf numFmtId="0" fontId="53" fillId="3" borderId="17" xfId="0" applyFont="1" applyFill="1" applyBorder="1" applyAlignment="1">
      <alignment horizontal="right" vertical="center" wrapText="1" indent="1"/>
    </xf>
    <xf numFmtId="0" fontId="53" fillId="3" borderId="15" xfId="0" applyFont="1" applyFill="1" applyBorder="1" applyAlignment="1">
      <alignment horizontal="right" vertical="center" wrapText="1" indent="1"/>
    </xf>
    <xf numFmtId="0" fontId="15" fillId="3" borderId="6" xfId="0" applyFont="1" applyFill="1" applyBorder="1" applyAlignment="1">
      <alignment horizontal="center" vertical="center"/>
    </xf>
    <xf numFmtId="0" fontId="15" fillId="3" borderId="13" xfId="0" applyFont="1" applyFill="1" applyBorder="1" applyAlignment="1">
      <alignment horizontal="center" vertical="center"/>
    </xf>
    <xf numFmtId="0" fontId="9" fillId="3" borderId="6" xfId="0" applyFont="1" applyFill="1" applyBorder="1" applyAlignment="1">
      <alignment horizontal="center" vertical="center" wrapText="1"/>
    </xf>
    <xf numFmtId="0" fontId="9" fillId="3" borderId="13" xfId="0" applyFont="1" applyFill="1" applyBorder="1" applyAlignment="1">
      <alignment horizontal="center" vertical="center" wrapText="1"/>
    </xf>
    <xf numFmtId="2" fontId="8" fillId="0" borderId="0" xfId="0" applyNumberFormat="1" applyFont="1" applyAlignment="1">
      <alignment horizontal="center" vertical="center" wrapText="1"/>
    </xf>
    <xf numFmtId="2" fontId="47" fillId="0" borderId="0" xfId="0" applyNumberFormat="1" applyFont="1" applyAlignment="1">
      <alignment horizontal="center" vertical="center" wrapText="1"/>
    </xf>
    <xf numFmtId="0" fontId="8" fillId="0" borderId="0" xfId="0" applyFont="1" applyAlignment="1">
      <alignment horizontal="right" vertical="center" wrapText="1"/>
    </xf>
    <xf numFmtId="0" fontId="36" fillId="3" borderId="12" xfId="0" applyFont="1" applyFill="1" applyBorder="1" applyAlignment="1">
      <alignment horizontal="center" vertical="center" wrapText="1"/>
    </xf>
    <xf numFmtId="0" fontId="36" fillId="3" borderId="6" xfId="0" applyFont="1" applyFill="1" applyBorder="1" applyAlignment="1">
      <alignment horizontal="center" vertical="center" wrapText="1"/>
    </xf>
    <xf numFmtId="0" fontId="36" fillId="3" borderId="13" xfId="0" applyFont="1" applyFill="1" applyBorder="1" applyAlignment="1">
      <alignment horizontal="center" vertical="center" wrapText="1"/>
    </xf>
    <xf numFmtId="0" fontId="41" fillId="3" borderId="12" xfId="0" applyFont="1" applyFill="1" applyBorder="1" applyAlignment="1">
      <alignment horizontal="center" vertical="center"/>
    </xf>
    <xf numFmtId="0" fontId="41" fillId="3" borderId="6" xfId="0" applyFont="1" applyFill="1" applyBorder="1" applyAlignment="1">
      <alignment horizontal="center" vertical="center"/>
    </xf>
    <xf numFmtId="0" fontId="41" fillId="3" borderId="13" xfId="0" applyFont="1" applyFill="1" applyBorder="1" applyAlignment="1">
      <alignment horizontal="center" vertical="center"/>
    </xf>
    <xf numFmtId="0" fontId="36" fillId="3" borderId="12" xfId="0" applyFont="1" applyFill="1" applyBorder="1" applyAlignment="1">
      <alignment horizontal="center" vertical="center"/>
    </xf>
    <xf numFmtId="0" fontId="36" fillId="3" borderId="6" xfId="0" applyFont="1" applyFill="1" applyBorder="1" applyAlignment="1">
      <alignment horizontal="center" vertical="center"/>
    </xf>
    <xf numFmtId="0" fontId="36" fillId="3" borderId="13" xfId="0" applyFont="1" applyFill="1" applyBorder="1" applyAlignment="1">
      <alignment horizontal="center" vertical="center"/>
    </xf>
    <xf numFmtId="0" fontId="36" fillId="3" borderId="1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36" fillId="3" borderId="46" xfId="0" applyFont="1" applyFill="1" applyBorder="1" applyAlignment="1">
      <alignment horizontal="right" vertical="center" wrapText="1" indent="1"/>
    </xf>
    <xf numFmtId="0" fontId="36" fillId="3" borderId="47" xfId="0" applyFont="1" applyFill="1" applyBorder="1" applyAlignment="1">
      <alignment horizontal="right" vertical="center" wrapText="1" indent="1"/>
    </xf>
    <xf numFmtId="0" fontId="36" fillId="0" borderId="32" xfId="0" applyFont="1" applyBorder="1" applyAlignment="1">
      <alignment horizontal="right" vertical="center" wrapText="1" indent="1"/>
    </xf>
    <xf numFmtId="0" fontId="36" fillId="0" borderId="33" xfId="0" applyFont="1" applyBorder="1" applyAlignment="1">
      <alignment horizontal="right" vertical="center" wrapText="1" indent="1"/>
    </xf>
    <xf numFmtId="0" fontId="15" fillId="3" borderId="18"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0" fontId="65" fillId="0" borderId="0" xfId="0" applyFont="1" applyAlignment="1">
      <alignment vertical="center" wrapText="1"/>
    </xf>
    <xf numFmtId="0" fontId="11" fillId="3" borderId="9" xfId="0" applyFont="1" applyFill="1" applyBorder="1" applyAlignment="1">
      <alignment horizontal="right" vertical="center" wrapText="1" indent="1"/>
    </xf>
    <xf numFmtId="0" fontId="65" fillId="0" borderId="1" xfId="0" applyFont="1" applyBorder="1" applyAlignment="1">
      <alignment vertical="center" wrapText="1"/>
    </xf>
    <xf numFmtId="0" fontId="36" fillId="3" borderId="48" xfId="0" applyFont="1" applyFill="1" applyBorder="1" applyAlignment="1">
      <alignment horizontal="center" vertical="center" wrapText="1"/>
    </xf>
    <xf numFmtId="0" fontId="36" fillId="3" borderId="49"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36" fillId="0" borderId="40" xfId="0" applyFont="1" applyBorder="1" applyAlignment="1">
      <alignment horizontal="right" vertical="center" wrapText="1" indent="1"/>
    </xf>
    <xf numFmtId="0" fontId="36" fillId="0" borderId="41" xfId="0" applyFont="1" applyBorder="1" applyAlignment="1">
      <alignment horizontal="right" vertical="center" wrapText="1" indent="1"/>
    </xf>
    <xf numFmtId="0" fontId="11" fillId="3" borderId="7" xfId="0" applyFont="1" applyFill="1" applyBorder="1" applyAlignment="1">
      <alignment horizontal="right" vertical="center" wrapText="1" indent="1"/>
    </xf>
    <xf numFmtId="0" fontId="36" fillId="0" borderId="2" xfId="0" applyFont="1" applyBorder="1" applyAlignment="1">
      <alignment horizontal="right" vertical="center" wrapText="1" readingOrder="2"/>
    </xf>
    <xf numFmtId="0" fontId="11" fillId="2" borderId="38" xfId="0" applyFont="1" applyFill="1" applyBorder="1" applyAlignment="1">
      <alignment horizontal="right" vertical="center" wrapText="1" indent="1"/>
    </xf>
    <xf numFmtId="0" fontId="11" fillId="2" borderId="39" xfId="0" applyFont="1" applyFill="1" applyBorder="1" applyAlignment="1">
      <alignment horizontal="right" vertical="center" wrapText="1" indent="1"/>
    </xf>
    <xf numFmtId="0" fontId="11" fillId="3" borderId="38" xfId="0" applyFont="1" applyFill="1" applyBorder="1" applyAlignment="1">
      <alignment horizontal="right" vertical="center" wrapText="1" indent="1"/>
    </xf>
    <xf numFmtId="0" fontId="11" fillId="3" borderId="39" xfId="0" applyFont="1" applyFill="1" applyBorder="1" applyAlignment="1">
      <alignment horizontal="right" vertical="center" wrapText="1" indent="1"/>
    </xf>
    <xf numFmtId="0" fontId="11" fillId="0" borderId="11" xfId="0" applyFont="1" applyBorder="1" applyAlignment="1">
      <alignment horizontal="right" vertical="center" wrapText="1" indent="1"/>
    </xf>
    <xf numFmtId="0" fontId="11" fillId="0" borderId="7" xfId="0" applyFont="1" applyBorder="1" applyAlignment="1">
      <alignment horizontal="right" vertical="center" wrapText="1" indent="1"/>
    </xf>
    <xf numFmtId="0" fontId="11" fillId="0" borderId="8" xfId="0" applyFont="1" applyBorder="1" applyAlignment="1">
      <alignment horizontal="right" vertical="center" wrapText="1" indent="1"/>
    </xf>
    <xf numFmtId="0" fontId="36" fillId="3" borderId="17" xfId="0" applyFont="1" applyFill="1" applyBorder="1" applyAlignment="1">
      <alignment horizontal="center" vertical="center" wrapText="1"/>
    </xf>
    <xf numFmtId="0" fontId="36" fillId="0" borderId="21" xfId="0" applyFont="1" applyBorder="1" applyAlignment="1">
      <alignment horizontal="right" vertical="center" wrapText="1" indent="1"/>
    </xf>
    <xf numFmtId="0" fontId="36" fillId="0" borderId="28" xfId="0" applyFont="1" applyBorder="1" applyAlignment="1">
      <alignment horizontal="right" vertical="center" wrapText="1" indent="1"/>
    </xf>
    <xf numFmtId="0" fontId="11" fillId="0" borderId="34" xfId="0" applyFont="1" applyBorder="1" applyAlignment="1">
      <alignment horizontal="right" vertical="center" wrapText="1" indent="1"/>
    </xf>
    <xf numFmtId="0" fontId="11" fillId="0" borderId="35" xfId="0" applyFont="1" applyBorder="1" applyAlignment="1">
      <alignment horizontal="right" vertical="center" wrapText="1" indent="1"/>
    </xf>
    <xf numFmtId="0" fontId="9" fillId="3" borderId="12" xfId="0" applyFont="1" applyFill="1" applyBorder="1" applyAlignment="1">
      <alignment horizontal="center" vertical="center" wrapText="1"/>
    </xf>
    <xf numFmtId="0" fontId="15" fillId="3" borderId="12" xfId="0" applyFont="1" applyFill="1" applyBorder="1" applyAlignment="1">
      <alignment horizontal="center" vertical="center"/>
    </xf>
    <xf numFmtId="0" fontId="15" fillId="3" borderId="21" xfId="0" applyFont="1" applyFill="1" applyBorder="1" applyAlignment="1">
      <alignment horizontal="center" vertical="top" wrapText="1"/>
    </xf>
    <xf numFmtId="0" fontId="15" fillId="3" borderId="28" xfId="0" applyFont="1" applyFill="1" applyBorder="1" applyAlignment="1">
      <alignment horizontal="center" vertical="top" wrapText="1"/>
    </xf>
    <xf numFmtId="1" fontId="39" fillId="3" borderId="6" xfId="0" applyNumberFormat="1" applyFont="1" applyFill="1" applyBorder="1" applyAlignment="1">
      <alignment horizontal="right" vertical="center" wrapText="1" indent="1"/>
    </xf>
    <xf numFmtId="0" fontId="39" fillId="3" borderId="0" xfId="0" applyFont="1" applyFill="1" applyAlignment="1">
      <alignment horizontal="center" vertical="center" wrapText="1"/>
    </xf>
    <xf numFmtId="0" fontId="39" fillId="2" borderId="9" xfId="0" applyFont="1" applyFill="1" applyBorder="1" applyAlignment="1">
      <alignment horizontal="center" vertical="center" wrapText="1"/>
    </xf>
    <xf numFmtId="1" fontId="68" fillId="3" borderId="8" xfId="0" applyNumberFormat="1" applyFont="1" applyFill="1" applyBorder="1" applyAlignment="1">
      <alignment vertical="center" wrapText="1"/>
    </xf>
    <xf numFmtId="1" fontId="68" fillId="0" borderId="9" xfId="0" applyNumberFormat="1" applyFont="1" applyBorder="1" applyAlignment="1">
      <alignment vertical="center" wrapText="1"/>
    </xf>
    <xf numFmtId="0" fontId="69" fillId="3" borderId="14" xfId="0" applyFont="1" applyFill="1" applyBorder="1" applyAlignment="1">
      <alignment horizontal="right" vertical="center" wrapText="1" indent="1"/>
    </xf>
    <xf numFmtId="0" fontId="69" fillId="3" borderId="17" xfId="0" applyFont="1" applyFill="1" applyBorder="1" applyAlignment="1">
      <alignment horizontal="right" vertical="center" wrapText="1" indent="1"/>
    </xf>
    <xf numFmtId="2" fontId="69" fillId="3" borderId="17" xfId="0" applyNumberFormat="1" applyFont="1" applyFill="1" applyBorder="1" applyAlignment="1">
      <alignment horizontal="right" vertical="center" wrapText="1" indent="1"/>
    </xf>
    <xf numFmtId="1" fontId="69" fillId="3" borderId="17" xfId="0" applyNumberFormat="1" applyFont="1" applyFill="1" applyBorder="1" applyAlignment="1">
      <alignment horizontal="right" vertical="center" wrapText="1" indent="1"/>
    </xf>
    <xf numFmtId="0" fontId="11" fillId="3" borderId="15"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37" fillId="0" borderId="0" xfId="2" applyFont="1" applyAlignment="1">
      <alignment horizontal="center" vertical="center" wrapText="1" readingOrder="1"/>
    </xf>
    <xf numFmtId="0" fontId="73" fillId="0" borderId="0" xfId="2" applyFont="1" applyAlignment="1">
      <alignment horizontal="center" vertical="center" wrapText="1" readingOrder="1"/>
    </xf>
    <xf numFmtId="0" fontId="74" fillId="0" borderId="0" xfId="2" applyFont="1" applyAlignment="1">
      <alignment horizontal="center" vertical="center" readingOrder="1"/>
    </xf>
    <xf numFmtId="0" fontId="57" fillId="0" borderId="0" xfId="2" applyFont="1" applyAlignment="1">
      <alignment horizontal="center" vertical="center" wrapText="1" readingOrder="1"/>
    </xf>
    <xf numFmtId="0" fontId="4" fillId="0" borderId="0" xfId="2" applyFont="1" applyAlignment="1">
      <alignment horizontal="distributed" vertical="top" wrapText="1"/>
    </xf>
  </cellXfs>
  <cellStyles count="16">
    <cellStyle name="Comma 2" xfId="14" xr:uid="{00000000-0005-0000-0000-000000000000}"/>
    <cellStyle name="Hyperlink" xfId="1" builtinId="8"/>
    <cellStyle name="Normal" xfId="0" builtinId="0"/>
    <cellStyle name="Normal 10" xfId="13" xr:uid="{00000000-0005-0000-0000-000003000000}"/>
    <cellStyle name="Normal 2" xfId="2" xr:uid="{00000000-0005-0000-0000-000004000000}"/>
    <cellStyle name="Normal 2 2" xfId="3" xr:uid="{00000000-0005-0000-0000-000005000000}"/>
    <cellStyle name="Normal 2 3" xfId="4" xr:uid="{00000000-0005-0000-0000-000006000000}"/>
    <cellStyle name="Normal 2_نشره التجاره الداخليه 21" xfId="5" xr:uid="{00000000-0005-0000-0000-000007000000}"/>
    <cellStyle name="Normal 3" xfId="6" xr:uid="{00000000-0005-0000-0000-000008000000}"/>
    <cellStyle name="Normal 4" xfId="7" xr:uid="{00000000-0005-0000-0000-000009000000}"/>
    <cellStyle name="Normal 5" xfId="9" xr:uid="{00000000-0005-0000-0000-00000A000000}"/>
    <cellStyle name="Normal 6" xfId="10" xr:uid="{00000000-0005-0000-0000-00000B000000}"/>
    <cellStyle name="Normal 7" xfId="11" xr:uid="{00000000-0005-0000-0000-00000C000000}"/>
    <cellStyle name="Normal 8" xfId="8" xr:uid="{00000000-0005-0000-0000-00000D000000}"/>
    <cellStyle name="Normal 9" xfId="12" xr:uid="{00000000-0005-0000-0000-00000E000000}"/>
    <cellStyle name="Percent" xfId="15" builtinId="5"/>
  </cellStyles>
  <dxfs count="0"/>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76199</xdr:colOff>
      <xdr:row>1</xdr:row>
      <xdr:rowOff>28574</xdr:rowOff>
    </xdr:from>
    <xdr:to>
      <xdr:col>11</xdr:col>
      <xdr:colOff>650232</xdr:colOff>
      <xdr:row>32</xdr:row>
      <xdr:rowOff>161924</xdr:rowOff>
    </xdr:to>
    <xdr:pic>
      <xdr:nvPicPr>
        <xdr:cNvPr id="2" name="Picture 1">
          <a:extLst>
            <a:ext uri="{FF2B5EF4-FFF2-40B4-BE49-F238E27FC236}">
              <a16:creationId xmlns:a16="http://schemas.microsoft.com/office/drawing/2014/main" id="{9F5C713A-39A0-4200-B3BE-201428B3D2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199" y="209549"/>
          <a:ext cx="8117833" cy="5743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1457325</xdr:colOff>
      <xdr:row>0</xdr:row>
      <xdr:rowOff>9525</xdr:rowOff>
    </xdr:from>
    <xdr:to>
      <xdr:col>11</xdr:col>
      <xdr:colOff>9525</xdr:colOff>
      <xdr:row>0</xdr:row>
      <xdr:rowOff>180975</xdr:rowOff>
    </xdr:to>
    <xdr:pic>
      <xdr:nvPicPr>
        <xdr:cNvPr id="7991" name="Picture 8" descr="logo">
          <a:extLst>
            <a:ext uri="{FF2B5EF4-FFF2-40B4-BE49-F238E27FC236}">
              <a16:creationId xmlns:a16="http://schemas.microsoft.com/office/drawing/2014/main" id="{00000000-0008-0000-0900-000037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9850"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1</xdr:col>
      <xdr:colOff>829275</xdr:colOff>
      <xdr:row>1</xdr:row>
      <xdr:rowOff>92239</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28575"/>
          <a:ext cx="1296000" cy="7685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1438275</xdr:colOff>
      <xdr:row>0</xdr:row>
      <xdr:rowOff>0</xdr:rowOff>
    </xdr:from>
    <xdr:to>
      <xdr:col>4</xdr:col>
      <xdr:colOff>9525</xdr:colOff>
      <xdr:row>0</xdr:row>
      <xdr:rowOff>180975</xdr:rowOff>
    </xdr:to>
    <xdr:pic>
      <xdr:nvPicPr>
        <xdr:cNvPr id="46688" name="Picture 8" descr="logo">
          <a:extLst>
            <a:ext uri="{FF2B5EF4-FFF2-40B4-BE49-F238E27FC236}">
              <a16:creationId xmlns:a16="http://schemas.microsoft.com/office/drawing/2014/main" id="{00000000-0008-0000-0A00-000060B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76200</xdr:rowOff>
    </xdr:from>
    <xdr:to>
      <xdr:col>0</xdr:col>
      <xdr:colOff>4867275</xdr:colOff>
      <xdr:row>0</xdr:row>
      <xdr:rowOff>2466975</xdr:rowOff>
    </xdr:to>
    <xdr:pic>
      <xdr:nvPicPr>
        <xdr:cNvPr id="46689" name="Picture 1">
          <a:extLst>
            <a:ext uri="{FF2B5EF4-FFF2-40B4-BE49-F238E27FC236}">
              <a16:creationId xmlns:a16="http://schemas.microsoft.com/office/drawing/2014/main" id="{00000000-0008-0000-0A00-000061B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76200"/>
          <a:ext cx="482917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1457325</xdr:colOff>
      <xdr:row>0</xdr:row>
      <xdr:rowOff>9525</xdr:rowOff>
    </xdr:from>
    <xdr:to>
      <xdr:col>14</xdr:col>
      <xdr:colOff>9525</xdr:colOff>
      <xdr:row>0</xdr:row>
      <xdr:rowOff>180975</xdr:rowOff>
    </xdr:to>
    <xdr:pic>
      <xdr:nvPicPr>
        <xdr:cNvPr id="2882" name="Picture 8" descr="logo">
          <a:extLst>
            <a:ext uri="{FF2B5EF4-FFF2-40B4-BE49-F238E27FC236}">
              <a16:creationId xmlns:a16="http://schemas.microsoft.com/office/drawing/2014/main" id="{00000000-0008-0000-0B00-00004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50"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28575</xdr:rowOff>
    </xdr:from>
    <xdr:to>
      <xdr:col>1</xdr:col>
      <xdr:colOff>838800</xdr:colOff>
      <xdr:row>3</xdr:row>
      <xdr:rowOff>82714</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8575"/>
          <a:ext cx="1296000" cy="7685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xdr:col>
      <xdr:colOff>819750</xdr:colOff>
      <xdr:row>1</xdr:row>
      <xdr:rowOff>44614</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96000" cy="768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1457325</xdr:colOff>
      <xdr:row>0</xdr:row>
      <xdr:rowOff>9525</xdr:rowOff>
    </xdr:from>
    <xdr:to>
      <xdr:col>11</xdr:col>
      <xdr:colOff>9525</xdr:colOff>
      <xdr:row>0</xdr:row>
      <xdr:rowOff>180975</xdr:rowOff>
    </xdr:to>
    <xdr:pic>
      <xdr:nvPicPr>
        <xdr:cNvPr id="9007" name="Picture 8" descr="logo">
          <a:extLst>
            <a:ext uri="{FF2B5EF4-FFF2-40B4-BE49-F238E27FC236}">
              <a16:creationId xmlns:a16="http://schemas.microsoft.com/office/drawing/2014/main" id="{00000000-0008-0000-0D00-00002F2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557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28575</xdr:rowOff>
    </xdr:from>
    <xdr:to>
      <xdr:col>1</xdr:col>
      <xdr:colOff>457800</xdr:colOff>
      <xdr:row>1</xdr:row>
      <xdr:rowOff>44614</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8575"/>
          <a:ext cx="1296000" cy="7685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0</xdr:row>
      <xdr:rowOff>9525</xdr:rowOff>
    </xdr:from>
    <xdr:to>
      <xdr:col>12</xdr:col>
      <xdr:colOff>7620</xdr:colOff>
      <xdr:row>0</xdr:row>
      <xdr:rowOff>180975</xdr:rowOff>
    </xdr:to>
    <xdr:pic>
      <xdr:nvPicPr>
        <xdr:cNvPr id="12061" name="Picture 8" descr="logo">
          <a:extLst>
            <a:ext uri="{FF2B5EF4-FFF2-40B4-BE49-F238E27FC236}">
              <a16:creationId xmlns:a16="http://schemas.microsoft.com/office/drawing/2014/main" id="{00000000-0008-0000-0E00-00001D2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19050</xdr:rowOff>
    </xdr:from>
    <xdr:to>
      <xdr:col>1</xdr:col>
      <xdr:colOff>838800</xdr:colOff>
      <xdr:row>1</xdr:row>
      <xdr:rowOff>177964</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19050"/>
          <a:ext cx="1296000" cy="7685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1457325</xdr:colOff>
      <xdr:row>0</xdr:row>
      <xdr:rowOff>9525</xdr:rowOff>
    </xdr:from>
    <xdr:to>
      <xdr:col>16</xdr:col>
      <xdr:colOff>9525</xdr:colOff>
      <xdr:row>0</xdr:row>
      <xdr:rowOff>180975</xdr:rowOff>
    </xdr:to>
    <xdr:pic>
      <xdr:nvPicPr>
        <xdr:cNvPr id="10031" name="Picture 8" descr="logo">
          <a:extLst>
            <a:ext uri="{FF2B5EF4-FFF2-40B4-BE49-F238E27FC236}">
              <a16:creationId xmlns:a16="http://schemas.microsoft.com/office/drawing/2014/main" id="{00000000-0008-0000-0F00-00002F2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9262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35723</xdr:rowOff>
    </xdr:from>
    <xdr:to>
      <xdr:col>1</xdr:col>
      <xdr:colOff>831655</xdr:colOff>
      <xdr:row>1</xdr:row>
      <xdr:rowOff>185112</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18" y="35723"/>
          <a:ext cx="1296000" cy="7685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781650</xdr:colOff>
      <xdr:row>1</xdr:row>
      <xdr:rowOff>197014</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296000" cy="7685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762600</xdr:colOff>
      <xdr:row>1</xdr:row>
      <xdr:rowOff>168439</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296000" cy="7685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829275</xdr:colOff>
      <xdr:row>1</xdr:row>
      <xdr:rowOff>101764</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296000" cy="76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1590676</xdr:colOff>
      <xdr:row>3</xdr:row>
      <xdr:rowOff>131446</xdr:rowOff>
    </xdr:from>
    <xdr:to>
      <xdr:col>3</xdr:col>
      <xdr:colOff>161450</xdr:colOff>
      <xdr:row>4</xdr:row>
      <xdr:rowOff>28575</xdr:rowOff>
    </xdr:to>
    <xdr:pic>
      <xdr:nvPicPr>
        <xdr:cNvPr id="2" name="Picture 1">
          <a:extLst>
            <a:ext uri="{FF2B5EF4-FFF2-40B4-BE49-F238E27FC236}">
              <a16:creationId xmlns:a16="http://schemas.microsoft.com/office/drawing/2014/main" id="{F0C57443-45B6-42B6-B2B2-8E6876500A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0676" y="3160396"/>
          <a:ext cx="5047774" cy="2297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790575</xdr:colOff>
      <xdr:row>1</xdr:row>
      <xdr:rowOff>66675</xdr:rowOff>
    </xdr:from>
    <xdr:to>
      <xdr:col>3</xdr:col>
      <xdr:colOff>790575</xdr:colOff>
      <xdr:row>1</xdr:row>
      <xdr:rowOff>190500</xdr:rowOff>
    </xdr:to>
    <xdr:pic>
      <xdr:nvPicPr>
        <xdr:cNvPr id="3" name="Picture 8" descr="logo">
          <a:extLst>
            <a:ext uri="{FF2B5EF4-FFF2-40B4-BE49-F238E27FC236}">
              <a16:creationId xmlns:a16="http://schemas.microsoft.com/office/drawing/2014/main" id="{98A269DF-B0E3-4143-9F48-3627D01DDC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7575" y="12382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1143000</xdr:colOff>
      <xdr:row>0</xdr:row>
      <xdr:rowOff>152400</xdr:rowOff>
    </xdr:from>
    <xdr:to>
      <xdr:col>2</xdr:col>
      <xdr:colOff>1550906</xdr:colOff>
      <xdr:row>1</xdr:row>
      <xdr:rowOff>868680</xdr:rowOff>
    </xdr:to>
    <xdr:pic>
      <xdr:nvPicPr>
        <xdr:cNvPr id="4" name="Picture 3">
          <a:extLst>
            <a:ext uri="{FF2B5EF4-FFF2-40B4-BE49-F238E27FC236}">
              <a16:creationId xmlns:a16="http://schemas.microsoft.com/office/drawing/2014/main" id="{DEDBEB95-419E-455E-A657-EC65ACD63B1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0" y="152400"/>
          <a:ext cx="2789156" cy="188785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66675</xdr:colOff>
      <xdr:row>0</xdr:row>
      <xdr:rowOff>19050</xdr:rowOff>
    </xdr:from>
    <xdr:to>
      <xdr:col>1</xdr:col>
      <xdr:colOff>857850</xdr:colOff>
      <xdr:row>1</xdr:row>
      <xdr:rowOff>54139</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19050"/>
          <a:ext cx="1296000" cy="7685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1438275</xdr:colOff>
      <xdr:row>10</xdr:row>
      <xdr:rowOff>0</xdr:rowOff>
    </xdr:from>
    <xdr:to>
      <xdr:col>4</xdr:col>
      <xdr:colOff>9525</xdr:colOff>
      <xdr:row>10</xdr:row>
      <xdr:rowOff>180975</xdr:rowOff>
    </xdr:to>
    <xdr:pic>
      <xdr:nvPicPr>
        <xdr:cNvPr id="47764" name="Picture 8" descr="logo">
          <a:extLst>
            <a:ext uri="{FF2B5EF4-FFF2-40B4-BE49-F238E27FC236}">
              <a16:creationId xmlns:a16="http://schemas.microsoft.com/office/drawing/2014/main" id="{00000000-0008-0000-1400-000094B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1350"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57150</xdr:rowOff>
    </xdr:from>
    <xdr:to>
      <xdr:col>0</xdr:col>
      <xdr:colOff>4867275</xdr:colOff>
      <xdr:row>10</xdr:row>
      <xdr:rowOff>2486025</xdr:rowOff>
    </xdr:to>
    <xdr:pic>
      <xdr:nvPicPr>
        <xdr:cNvPr id="47765" name="Picture 1">
          <a:extLst>
            <a:ext uri="{FF2B5EF4-FFF2-40B4-BE49-F238E27FC236}">
              <a16:creationId xmlns:a16="http://schemas.microsoft.com/office/drawing/2014/main" id="{00000000-0008-0000-1400-000095BA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150"/>
          <a:ext cx="4867275"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838800</xdr:colOff>
      <xdr:row>1</xdr:row>
      <xdr:rowOff>101764</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0"/>
          <a:ext cx="1296000" cy="7685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829275</xdr:colOff>
      <xdr:row>1</xdr:row>
      <xdr:rowOff>168439</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38100"/>
          <a:ext cx="1296000" cy="7685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457800</xdr:colOff>
      <xdr:row>1</xdr:row>
      <xdr:rowOff>187489</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296000" cy="76851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1</xdr:col>
      <xdr:colOff>810225</xdr:colOff>
      <xdr:row>1</xdr:row>
      <xdr:rowOff>101764</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1296000" cy="7685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15</xdr:col>
      <xdr:colOff>1457325</xdr:colOff>
      <xdr:row>0</xdr:row>
      <xdr:rowOff>9525</xdr:rowOff>
    </xdr:from>
    <xdr:to>
      <xdr:col>16</xdr:col>
      <xdr:colOff>9525</xdr:colOff>
      <xdr:row>0</xdr:row>
      <xdr:rowOff>180975</xdr:rowOff>
    </xdr:to>
    <xdr:pic>
      <xdr:nvPicPr>
        <xdr:cNvPr id="2" name="Picture 8" descr="logo">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4462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47624</xdr:colOff>
      <xdr:row>0</xdr:row>
      <xdr:rowOff>47624</xdr:rowOff>
    </xdr:from>
    <xdr:to>
      <xdr:col>1</xdr:col>
      <xdr:colOff>843561</xdr:colOff>
      <xdr:row>2</xdr:row>
      <xdr:rowOff>89857</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4" y="47624"/>
          <a:ext cx="1296000" cy="76851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1</xdr:col>
      <xdr:colOff>838800</xdr:colOff>
      <xdr:row>1</xdr:row>
      <xdr:rowOff>197014</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9050"/>
          <a:ext cx="1296000" cy="76851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762600</xdr:colOff>
      <xdr:row>1</xdr:row>
      <xdr:rowOff>120814</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296000" cy="7685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829275</xdr:colOff>
      <xdr:row>1</xdr:row>
      <xdr:rowOff>197014</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296000" cy="768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41524" name="Picture 8" descr="logo">
          <a:extLst>
            <a:ext uri="{FF2B5EF4-FFF2-40B4-BE49-F238E27FC236}">
              <a16:creationId xmlns:a16="http://schemas.microsoft.com/office/drawing/2014/main" id="{00000000-0008-0000-0200-000034A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1762125</xdr:colOff>
          <xdr:row>1</xdr:row>
          <xdr:rowOff>95250</xdr:rowOff>
        </xdr:from>
        <xdr:to>
          <xdr:col>3</xdr:col>
          <xdr:colOff>2647950</xdr:colOff>
          <xdr:row>1</xdr:row>
          <xdr:rowOff>628650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200-000001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38100</xdr:colOff>
      <xdr:row>0</xdr:row>
      <xdr:rowOff>28575</xdr:rowOff>
    </xdr:from>
    <xdr:to>
      <xdr:col>1</xdr:col>
      <xdr:colOff>295875</xdr:colOff>
      <xdr:row>1</xdr:row>
      <xdr:rowOff>168439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28575"/>
          <a:ext cx="1296000" cy="76851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1</xdr:col>
      <xdr:colOff>838800</xdr:colOff>
      <xdr:row>1</xdr:row>
      <xdr:rowOff>187489</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9050"/>
          <a:ext cx="1296000" cy="76851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1438275</xdr:colOff>
      <xdr:row>17</xdr:row>
      <xdr:rowOff>0</xdr:rowOff>
    </xdr:from>
    <xdr:to>
      <xdr:col>4</xdr:col>
      <xdr:colOff>9525</xdr:colOff>
      <xdr:row>17</xdr:row>
      <xdr:rowOff>171450</xdr:rowOff>
    </xdr:to>
    <xdr:pic>
      <xdr:nvPicPr>
        <xdr:cNvPr id="2" name="Picture 8" descr="logo">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51911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17</xdr:row>
      <xdr:rowOff>28575</xdr:rowOff>
    </xdr:from>
    <xdr:to>
      <xdr:col>0</xdr:col>
      <xdr:colOff>4886325</xdr:colOff>
      <xdr:row>17</xdr:row>
      <xdr:rowOff>2466975</xdr:rowOff>
    </xdr:to>
    <xdr:pic>
      <xdr:nvPicPr>
        <xdr:cNvPr id="3" name="Picture 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3007995"/>
          <a:ext cx="4810125"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838800</xdr:colOff>
      <xdr:row>1</xdr:row>
      <xdr:rowOff>158914</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296000" cy="7685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829275</xdr:colOff>
      <xdr:row>1</xdr:row>
      <xdr:rowOff>63664</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38100"/>
          <a:ext cx="1296000" cy="7685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448275</xdr:colOff>
      <xdr:row>1</xdr:row>
      <xdr:rowOff>54139</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296000" cy="7685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829275</xdr:colOff>
      <xdr:row>1</xdr:row>
      <xdr:rowOff>54139</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38100"/>
          <a:ext cx="1296000" cy="76851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59533</xdr:colOff>
      <xdr:row>0</xdr:row>
      <xdr:rowOff>47624</xdr:rowOff>
    </xdr:from>
    <xdr:to>
      <xdr:col>1</xdr:col>
      <xdr:colOff>724502</xdr:colOff>
      <xdr:row>1</xdr:row>
      <xdr:rowOff>77950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3" y="47624"/>
          <a:ext cx="1296000" cy="76851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829275</xdr:colOff>
      <xdr:row>1</xdr:row>
      <xdr:rowOff>139864</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296000" cy="76851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42332</xdr:colOff>
      <xdr:row>0</xdr:row>
      <xdr:rowOff>31752</xdr:rowOff>
    </xdr:from>
    <xdr:to>
      <xdr:col>1</xdr:col>
      <xdr:colOff>756249</xdr:colOff>
      <xdr:row>1</xdr:row>
      <xdr:rowOff>197016</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2" y="31752"/>
          <a:ext cx="1296000" cy="76851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829275</xdr:colOff>
      <xdr:row>1</xdr:row>
      <xdr:rowOff>197014</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296000" cy="7685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790575</xdr:colOff>
      <xdr:row>1</xdr:row>
      <xdr:rowOff>66675</xdr:rowOff>
    </xdr:from>
    <xdr:to>
      <xdr:col>5</xdr:col>
      <xdr:colOff>0</xdr:colOff>
      <xdr:row>1</xdr:row>
      <xdr:rowOff>190500</xdr:rowOff>
    </xdr:to>
    <xdr:pic>
      <xdr:nvPicPr>
        <xdr:cNvPr id="3905" name="Picture 8" descr="logo">
          <a:extLst>
            <a:ext uri="{FF2B5EF4-FFF2-40B4-BE49-F238E27FC236}">
              <a16:creationId xmlns:a16="http://schemas.microsoft.com/office/drawing/2014/main" id="{00000000-0008-0000-0300-0000410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05925"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19050</xdr:rowOff>
    </xdr:from>
    <xdr:to>
      <xdr:col>1</xdr:col>
      <xdr:colOff>905475</xdr:colOff>
      <xdr:row>2</xdr:row>
      <xdr:rowOff>11957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19050"/>
          <a:ext cx="1296000" cy="76851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829275</xdr:colOff>
      <xdr:row>1</xdr:row>
      <xdr:rowOff>101764</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296000" cy="7685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 name="Picture 8" descr="logo">
          <a:extLst>
            <a:ext uri="{FF2B5EF4-FFF2-40B4-BE49-F238E27FC236}">
              <a16:creationId xmlns:a16="http://schemas.microsoft.com/office/drawing/2014/main" id="{B3E7FCE2-B857-4C6D-86C4-D6C14C4DCE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0637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28575</xdr:rowOff>
    </xdr:from>
    <xdr:to>
      <xdr:col>1</xdr:col>
      <xdr:colOff>905475</xdr:colOff>
      <xdr:row>1</xdr:row>
      <xdr:rowOff>73189</xdr:rowOff>
    </xdr:to>
    <xdr:pic>
      <xdr:nvPicPr>
        <xdr:cNvPr id="3" name="Picture 2">
          <a:extLst>
            <a:ext uri="{FF2B5EF4-FFF2-40B4-BE49-F238E27FC236}">
              <a16:creationId xmlns:a16="http://schemas.microsoft.com/office/drawing/2014/main" id="{A7976DF8-5C04-45C2-B8A5-667F3127C7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8575"/>
          <a:ext cx="1296000" cy="7685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44595" name="Picture 8" descr="logo">
          <a:extLst>
            <a:ext uri="{FF2B5EF4-FFF2-40B4-BE49-F238E27FC236}">
              <a16:creationId xmlns:a16="http://schemas.microsoft.com/office/drawing/2014/main" id="{00000000-0008-0000-0500-000033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38100</xdr:rowOff>
    </xdr:from>
    <xdr:to>
      <xdr:col>1</xdr:col>
      <xdr:colOff>86325</xdr:colOff>
      <xdr:row>1</xdr:row>
      <xdr:rowOff>177964</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38100"/>
          <a:ext cx="1296000" cy="7685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45619" name="Picture 8" descr="logo">
          <a:extLst>
            <a:ext uri="{FF2B5EF4-FFF2-40B4-BE49-F238E27FC236}">
              <a16:creationId xmlns:a16="http://schemas.microsoft.com/office/drawing/2014/main" id="{00000000-0008-0000-0600-000033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19050</xdr:rowOff>
    </xdr:from>
    <xdr:to>
      <xdr:col>1</xdr:col>
      <xdr:colOff>895950</xdr:colOff>
      <xdr:row>0</xdr:row>
      <xdr:rowOff>787564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19050"/>
          <a:ext cx="1296000" cy="7685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1438275</xdr:colOff>
      <xdr:row>15</xdr:row>
      <xdr:rowOff>0</xdr:rowOff>
    </xdr:from>
    <xdr:to>
      <xdr:col>4</xdr:col>
      <xdr:colOff>9525</xdr:colOff>
      <xdr:row>15</xdr:row>
      <xdr:rowOff>180975</xdr:rowOff>
    </xdr:to>
    <xdr:pic>
      <xdr:nvPicPr>
        <xdr:cNvPr id="4979" name="Picture 8" descr="logo">
          <a:extLst>
            <a:ext uri="{FF2B5EF4-FFF2-40B4-BE49-F238E27FC236}">
              <a16:creationId xmlns:a16="http://schemas.microsoft.com/office/drawing/2014/main" id="{00000000-0008-0000-0700-0000731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19051</xdr:rowOff>
    </xdr:from>
    <xdr:to>
      <xdr:col>0</xdr:col>
      <xdr:colOff>4810125</xdr:colOff>
      <xdr:row>17</xdr:row>
      <xdr:rowOff>190500</xdr:rowOff>
    </xdr:to>
    <xdr:pic>
      <xdr:nvPicPr>
        <xdr:cNvPr id="4980" name="Picture 1">
          <a:extLst>
            <a:ext uri="{FF2B5EF4-FFF2-40B4-BE49-F238E27FC236}">
              <a16:creationId xmlns:a16="http://schemas.microsoft.com/office/drawing/2014/main" id="{00000000-0008-0000-0700-0000741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1"/>
          <a:ext cx="4810125" cy="2114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1457325</xdr:colOff>
      <xdr:row>0</xdr:row>
      <xdr:rowOff>9525</xdr:rowOff>
    </xdr:from>
    <xdr:to>
      <xdr:col>11</xdr:col>
      <xdr:colOff>9525</xdr:colOff>
      <xdr:row>0</xdr:row>
      <xdr:rowOff>180975</xdr:rowOff>
    </xdr:to>
    <xdr:pic>
      <xdr:nvPicPr>
        <xdr:cNvPr id="6969" name="Picture 8" descr="logo">
          <a:extLst>
            <a:ext uri="{FF2B5EF4-FFF2-40B4-BE49-F238E27FC236}">
              <a16:creationId xmlns:a16="http://schemas.microsoft.com/office/drawing/2014/main" id="{00000000-0008-0000-0800-0000391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1</xdr:col>
      <xdr:colOff>600675</xdr:colOff>
      <xdr:row>1</xdr:row>
      <xdr:rowOff>111289</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28575"/>
          <a:ext cx="1296000" cy="76851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87C7A-EDE4-48C3-A983-A75C2981A619}">
  <dimension ref="N36:N40"/>
  <sheetViews>
    <sheetView view="pageBreakPreview" topLeftCell="A13" zoomScaleNormal="100" zoomScaleSheetLayoutView="100" workbookViewId="0">
      <selection activeCell="P44" sqref="P44"/>
    </sheetView>
  </sheetViews>
  <sheetFormatPr defaultColWidth="9" defaultRowHeight="14.25"/>
  <cols>
    <col min="12" max="12" width="9" customWidth="1"/>
    <col min="13" max="13" width="0.375" customWidth="1"/>
    <col min="14" max="14" width="9" hidden="1" customWidth="1"/>
  </cols>
  <sheetData>
    <row r="36" ht="1.5" customHeight="1"/>
    <row r="37" hidden="1"/>
    <row r="38" hidden="1"/>
    <row r="40" ht="18" customHeight="1"/>
  </sheetData>
  <printOptions horizontalCentered="1" verticalCentered="1"/>
  <pageMargins left="0" right="0" top="0" bottom="0" header="0.31496062992125984" footer="0.31496062992125984"/>
  <pageSetup paperSize="9" orientation="landscape" r:id="rId1"/>
  <rowBreaks count="1" manualBreakCount="1">
    <brk id="33" max="1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39997558519241921"/>
  </sheetPr>
  <dimension ref="A1:K18"/>
  <sheetViews>
    <sheetView view="pageBreakPreview" zoomScaleNormal="100" zoomScaleSheetLayoutView="100" workbookViewId="0">
      <selection activeCell="P44" sqref="P44"/>
    </sheetView>
  </sheetViews>
  <sheetFormatPr defaultColWidth="9.125" defaultRowHeight="14.25"/>
  <cols>
    <col min="1" max="1" width="6.625" style="68" customWidth="1"/>
    <col min="2" max="2" width="38.625" style="61" customWidth="1"/>
    <col min="3" max="8" width="7.625" style="61" customWidth="1"/>
    <col min="9" max="9" width="32.625" style="61" customWidth="1"/>
    <col min="10" max="10" width="6.625" style="61" customWidth="1"/>
    <col min="11" max="16384" width="9.125" style="61"/>
  </cols>
  <sheetData>
    <row r="1" spans="1:11" s="59" customFormat="1" ht="55.5" customHeight="1">
      <c r="A1" s="416"/>
      <c r="B1" s="417"/>
      <c r="C1" s="417"/>
      <c r="D1" s="417"/>
      <c r="E1" s="417"/>
      <c r="F1" s="417"/>
      <c r="G1" s="417"/>
      <c r="H1" s="417"/>
      <c r="I1" s="417"/>
      <c r="J1" s="417"/>
      <c r="K1" s="58"/>
    </row>
    <row r="2" spans="1:11" ht="19.5" customHeight="1">
      <c r="A2" s="60"/>
      <c r="B2" s="418" t="s">
        <v>8</v>
      </c>
      <c r="C2" s="418"/>
      <c r="D2" s="418"/>
      <c r="E2" s="418"/>
      <c r="F2" s="418"/>
      <c r="G2" s="418"/>
      <c r="H2" s="418"/>
      <c r="I2" s="418"/>
    </row>
    <row r="3" spans="1:11" ht="18">
      <c r="A3" s="60"/>
      <c r="B3" s="418" t="s">
        <v>1</v>
      </c>
      <c r="C3" s="418"/>
      <c r="D3" s="418"/>
      <c r="E3" s="418"/>
      <c r="F3" s="418"/>
      <c r="G3" s="418"/>
      <c r="H3" s="418"/>
      <c r="I3" s="418"/>
    </row>
    <row r="4" spans="1:11" ht="15.75" customHeight="1">
      <c r="A4" s="60"/>
      <c r="B4" s="358" t="s">
        <v>9</v>
      </c>
      <c r="C4" s="358"/>
      <c r="D4" s="358"/>
      <c r="E4" s="358"/>
      <c r="F4" s="358"/>
      <c r="G4" s="358"/>
      <c r="H4" s="358"/>
      <c r="I4" s="358"/>
    </row>
    <row r="5" spans="1:11" ht="15.75" customHeight="1">
      <c r="A5" s="60"/>
      <c r="B5" s="358" t="s">
        <v>138</v>
      </c>
      <c r="C5" s="358"/>
      <c r="D5" s="358"/>
      <c r="E5" s="358"/>
      <c r="F5" s="358"/>
      <c r="G5" s="358"/>
      <c r="H5" s="358"/>
      <c r="I5" s="358"/>
    </row>
    <row r="6" spans="1:11" ht="15.75" customHeight="1">
      <c r="A6" s="358">
        <v>2022</v>
      </c>
      <c r="B6" s="358"/>
      <c r="C6" s="358"/>
      <c r="D6" s="358"/>
      <c r="E6" s="358"/>
      <c r="F6" s="358"/>
      <c r="G6" s="358"/>
      <c r="H6" s="358"/>
      <c r="I6" s="358"/>
      <c r="J6" s="358"/>
    </row>
    <row r="7" spans="1:11" ht="18">
      <c r="A7" s="178" t="s">
        <v>445</v>
      </c>
      <c r="B7" s="116"/>
      <c r="C7" s="116"/>
      <c r="D7" s="177"/>
      <c r="E7" s="116"/>
      <c r="F7" s="116"/>
      <c r="G7" s="116"/>
      <c r="H7" s="116"/>
      <c r="I7" s="128"/>
      <c r="J7" s="127" t="s">
        <v>29</v>
      </c>
    </row>
    <row r="8" spans="1:11" ht="30.75" customHeight="1" thickBot="1">
      <c r="A8" s="395" t="s">
        <v>272</v>
      </c>
      <c r="B8" s="423" t="s">
        <v>16</v>
      </c>
      <c r="C8" s="395" t="s">
        <v>271</v>
      </c>
      <c r="D8" s="395"/>
      <c r="E8" s="399" t="s">
        <v>11</v>
      </c>
      <c r="F8" s="399"/>
      <c r="G8" s="399" t="s">
        <v>12</v>
      </c>
      <c r="H8" s="399"/>
      <c r="I8" s="395" t="s">
        <v>22</v>
      </c>
      <c r="J8" s="395"/>
    </row>
    <row r="9" spans="1:11" ht="30.75" customHeight="1" thickTop="1" thickBot="1">
      <c r="A9" s="396"/>
      <c r="B9" s="424"/>
      <c r="C9" s="426"/>
      <c r="D9" s="426"/>
      <c r="E9" s="398" t="s">
        <v>14</v>
      </c>
      <c r="F9" s="398"/>
      <c r="G9" s="398" t="s">
        <v>15</v>
      </c>
      <c r="H9" s="398"/>
      <c r="I9" s="396"/>
      <c r="J9" s="396"/>
    </row>
    <row r="10" spans="1:11" ht="15" customHeight="1" thickTop="1" thickBot="1">
      <c r="A10" s="396"/>
      <c r="B10" s="424"/>
      <c r="C10" s="69" t="s">
        <v>17</v>
      </c>
      <c r="D10" s="69" t="s">
        <v>18</v>
      </c>
      <c r="E10" s="69" t="s">
        <v>17</v>
      </c>
      <c r="F10" s="69" t="s">
        <v>18</v>
      </c>
      <c r="G10" s="69" t="s">
        <v>17</v>
      </c>
      <c r="H10" s="69" t="s">
        <v>18</v>
      </c>
      <c r="I10" s="396"/>
      <c r="J10" s="396"/>
    </row>
    <row r="11" spans="1:11" ht="19.5" customHeight="1" thickTop="1">
      <c r="A11" s="397"/>
      <c r="B11" s="425"/>
      <c r="C11" s="70" t="s">
        <v>19</v>
      </c>
      <c r="D11" s="70" t="s">
        <v>20</v>
      </c>
      <c r="E11" s="70" t="s">
        <v>19</v>
      </c>
      <c r="F11" s="70" t="s">
        <v>20</v>
      </c>
      <c r="G11" s="70" t="s">
        <v>19</v>
      </c>
      <c r="H11" s="70" t="s">
        <v>20</v>
      </c>
      <c r="I11" s="397"/>
      <c r="J11" s="397"/>
    </row>
    <row r="12" spans="1:11" ht="21" customHeight="1" thickBot="1">
      <c r="A12" s="62">
        <v>4922</v>
      </c>
      <c r="B12" s="63" t="s">
        <v>347</v>
      </c>
      <c r="C12" s="53">
        <f>G12+E12</f>
        <v>4187</v>
      </c>
      <c r="D12" s="53">
        <f>H12+F12</f>
        <v>48</v>
      </c>
      <c r="E12" s="54">
        <v>4187</v>
      </c>
      <c r="F12" s="54">
        <v>48</v>
      </c>
      <c r="G12" s="54">
        <v>0</v>
      </c>
      <c r="H12" s="54">
        <v>0</v>
      </c>
      <c r="I12" s="421" t="s">
        <v>349</v>
      </c>
      <c r="J12" s="421"/>
    </row>
    <row r="13" spans="1:11" ht="21" customHeight="1" thickTop="1" thickBot="1">
      <c r="A13" s="64">
        <v>4923</v>
      </c>
      <c r="B13" s="65" t="s">
        <v>348</v>
      </c>
      <c r="C13" s="55">
        <f t="shared" ref="C13:C17" si="0">G13+E13</f>
        <v>16391</v>
      </c>
      <c r="D13" s="55">
        <f t="shared" ref="D13:D17" si="1">H13+F13</f>
        <v>295</v>
      </c>
      <c r="E13" s="56">
        <v>16049</v>
      </c>
      <c r="F13" s="56">
        <v>235</v>
      </c>
      <c r="G13" s="56">
        <v>342</v>
      </c>
      <c r="H13" s="56">
        <v>60</v>
      </c>
      <c r="I13" s="422" t="s">
        <v>139</v>
      </c>
      <c r="J13" s="422"/>
    </row>
    <row r="14" spans="1:11" ht="27.75" customHeight="1" thickTop="1" thickBot="1">
      <c r="A14" s="62">
        <v>4924</v>
      </c>
      <c r="B14" s="63" t="s">
        <v>350</v>
      </c>
      <c r="C14" s="53">
        <f t="shared" si="0"/>
        <v>14700</v>
      </c>
      <c r="D14" s="53">
        <f t="shared" si="1"/>
        <v>4</v>
      </c>
      <c r="E14" s="54">
        <v>14700</v>
      </c>
      <c r="F14" s="54">
        <v>4</v>
      </c>
      <c r="G14" s="54">
        <v>0</v>
      </c>
      <c r="H14" s="54">
        <v>0</v>
      </c>
      <c r="I14" s="421" t="s">
        <v>351</v>
      </c>
      <c r="J14" s="421"/>
    </row>
    <row r="15" spans="1:11" ht="21" customHeight="1" thickTop="1" thickBot="1">
      <c r="A15" s="64">
        <v>4925</v>
      </c>
      <c r="B15" s="65" t="s">
        <v>352</v>
      </c>
      <c r="C15" s="55">
        <f t="shared" si="0"/>
        <v>16724</v>
      </c>
      <c r="D15" s="55">
        <f t="shared" si="1"/>
        <v>180</v>
      </c>
      <c r="E15" s="56">
        <v>16626</v>
      </c>
      <c r="F15" s="56">
        <v>165</v>
      </c>
      <c r="G15" s="56">
        <v>98</v>
      </c>
      <c r="H15" s="56">
        <v>15</v>
      </c>
      <c r="I15" s="422" t="s">
        <v>353</v>
      </c>
      <c r="J15" s="422"/>
    </row>
    <row r="16" spans="1:11" ht="27.75" customHeight="1" thickTop="1" thickBot="1">
      <c r="A16" s="308">
        <v>5</v>
      </c>
      <c r="B16" s="63" t="s">
        <v>525</v>
      </c>
      <c r="C16" s="53">
        <f t="shared" si="0"/>
        <v>45089</v>
      </c>
      <c r="D16" s="53">
        <f t="shared" si="1"/>
        <v>219</v>
      </c>
      <c r="E16" s="54">
        <v>44691</v>
      </c>
      <c r="F16" s="54">
        <v>144</v>
      </c>
      <c r="G16" s="54">
        <v>398</v>
      </c>
      <c r="H16" s="54">
        <v>75</v>
      </c>
      <c r="I16" s="421" t="s">
        <v>524</v>
      </c>
      <c r="J16" s="421"/>
    </row>
    <row r="17" spans="1:10" ht="21" customHeight="1" thickTop="1">
      <c r="A17" s="309">
        <v>61</v>
      </c>
      <c r="B17" s="219" t="s">
        <v>346</v>
      </c>
      <c r="C17" s="220">
        <f t="shared" si="0"/>
        <v>1945</v>
      </c>
      <c r="D17" s="220">
        <f t="shared" si="1"/>
        <v>3</v>
      </c>
      <c r="E17" s="221">
        <v>1945</v>
      </c>
      <c r="F17" s="221">
        <v>3</v>
      </c>
      <c r="G17" s="221">
        <v>0</v>
      </c>
      <c r="H17" s="221">
        <v>0</v>
      </c>
      <c r="I17" s="420" t="s">
        <v>344</v>
      </c>
      <c r="J17" s="420"/>
    </row>
    <row r="18" spans="1:10" ht="27.75" customHeight="1">
      <c r="A18" s="262" t="s">
        <v>13</v>
      </c>
      <c r="B18" s="263"/>
      <c r="C18" s="209">
        <f t="shared" ref="C18:H18" si="2">SUM(C12:C17)</f>
        <v>99036</v>
      </c>
      <c r="D18" s="209">
        <f t="shared" si="2"/>
        <v>749</v>
      </c>
      <c r="E18" s="210">
        <f t="shared" si="2"/>
        <v>98198</v>
      </c>
      <c r="F18" s="210">
        <f t="shared" si="2"/>
        <v>599</v>
      </c>
      <c r="G18" s="210">
        <f t="shared" si="2"/>
        <v>838</v>
      </c>
      <c r="H18" s="210">
        <f t="shared" si="2"/>
        <v>150</v>
      </c>
      <c r="I18" s="419" t="s">
        <v>10</v>
      </c>
      <c r="J18" s="419"/>
    </row>
  </sheetData>
  <mergeCells count="21">
    <mergeCell ref="A6:J6"/>
    <mergeCell ref="I13:J13"/>
    <mergeCell ref="I8:J11"/>
    <mergeCell ref="I12:J12"/>
    <mergeCell ref="G9:H9"/>
    <mergeCell ref="G8:H8"/>
    <mergeCell ref="A8:A11"/>
    <mergeCell ref="B8:B11"/>
    <mergeCell ref="C8:D9"/>
    <mergeCell ref="E8:F8"/>
    <mergeCell ref="E9:F9"/>
    <mergeCell ref="I18:J18"/>
    <mergeCell ref="I17:J17"/>
    <mergeCell ref="I14:J14"/>
    <mergeCell ref="I15:J15"/>
    <mergeCell ref="I16:J16"/>
    <mergeCell ref="A1:J1"/>
    <mergeCell ref="B2:I2"/>
    <mergeCell ref="B3:I3"/>
    <mergeCell ref="B4:I4"/>
    <mergeCell ref="B5:I5"/>
  </mergeCells>
  <phoneticPr fontId="17" type="noConversion"/>
  <printOptions horizontalCentered="1" verticalCentered="1"/>
  <pageMargins left="0" right="0" top="0" bottom="0"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39997558519241921"/>
  </sheetPr>
  <dimension ref="A1:D7"/>
  <sheetViews>
    <sheetView view="pageBreakPreview" zoomScaleNormal="100" zoomScaleSheetLayoutView="100" workbookViewId="0">
      <selection activeCell="P44" sqref="P44"/>
    </sheetView>
  </sheetViews>
  <sheetFormatPr defaultColWidth="9" defaultRowHeight="14.25"/>
  <cols>
    <col min="1" max="1" width="64.625" customWidth="1"/>
  </cols>
  <sheetData>
    <row r="1" spans="1:4" ht="202.5" customHeight="1">
      <c r="A1" s="117" t="s">
        <v>330</v>
      </c>
    </row>
    <row r="7" spans="1:4" ht="20.25">
      <c r="A7" s="173"/>
      <c r="D7" s="176"/>
    </row>
  </sheetData>
  <phoneticPr fontId="17" type="noConversion"/>
  <printOptions horizontalCentered="1" verticalCentered="1"/>
  <pageMargins left="0.7" right="0.7" top="0.75" bottom="0.75" header="0.3" footer="0.3"/>
  <pageSetup paperSize="9" orientation="landscape" r:id="rId1"/>
  <rowBreaks count="1" manualBreakCount="1">
    <brk id="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39997558519241921"/>
  </sheetPr>
  <dimension ref="A1:AW87"/>
  <sheetViews>
    <sheetView view="pageBreakPreview" zoomScaleNormal="100" zoomScaleSheetLayoutView="100" workbookViewId="0">
      <selection activeCell="P44" sqref="P44"/>
    </sheetView>
  </sheetViews>
  <sheetFormatPr defaultColWidth="9.125" defaultRowHeight="14.25"/>
  <cols>
    <col min="1" max="1" width="6.625" style="46" customWidth="1"/>
    <col min="2" max="2" width="35.625" style="12" customWidth="1"/>
    <col min="3" max="4" width="6.625" style="12" customWidth="1"/>
    <col min="5" max="5" width="7.875" style="12" customWidth="1"/>
    <col min="6" max="11" width="6.625" style="12" customWidth="1"/>
    <col min="12" max="12" width="24.25" style="12" customWidth="1"/>
    <col min="13" max="13" width="16.75" style="12" customWidth="1"/>
    <col min="14" max="16384" width="9.125" style="12"/>
  </cols>
  <sheetData>
    <row r="1" spans="1:14" s="5" customFormat="1" ht="20.25" customHeight="1">
      <c r="A1" s="406"/>
      <c r="B1" s="352"/>
      <c r="C1" s="352"/>
      <c r="D1" s="352"/>
      <c r="E1" s="352"/>
      <c r="F1" s="352"/>
      <c r="G1" s="352"/>
      <c r="H1" s="352"/>
      <c r="I1" s="352"/>
      <c r="J1" s="352"/>
      <c r="K1" s="352"/>
      <c r="L1" s="352"/>
      <c r="M1" s="352"/>
      <c r="N1" s="10"/>
    </row>
    <row r="2" spans="1:14" ht="18" customHeight="1">
      <c r="A2" s="35"/>
      <c r="B2" s="407" t="s">
        <v>427</v>
      </c>
      <c r="C2" s="407"/>
      <c r="D2" s="407"/>
      <c r="E2" s="407"/>
      <c r="F2" s="407"/>
      <c r="G2" s="407"/>
      <c r="H2" s="407"/>
      <c r="I2" s="407"/>
      <c r="J2" s="407"/>
      <c r="K2" s="407"/>
      <c r="L2" s="407"/>
    </row>
    <row r="3" spans="1:14" ht="18">
      <c r="A3" s="35"/>
      <c r="B3" s="407" t="s">
        <v>4</v>
      </c>
      <c r="C3" s="407"/>
      <c r="D3" s="407"/>
      <c r="E3" s="407"/>
      <c r="F3" s="407"/>
      <c r="G3" s="407"/>
      <c r="H3" s="407"/>
      <c r="I3" s="407"/>
      <c r="J3" s="407"/>
      <c r="K3" s="407"/>
      <c r="L3" s="407"/>
    </row>
    <row r="4" spans="1:14" ht="15.75" customHeight="1">
      <c r="A4" s="35"/>
      <c r="B4" s="415" t="s">
        <v>379</v>
      </c>
      <c r="C4" s="415"/>
      <c r="D4" s="415"/>
      <c r="E4" s="415"/>
      <c r="F4" s="415"/>
      <c r="G4" s="415"/>
      <c r="H4" s="415"/>
      <c r="I4" s="415"/>
      <c r="J4" s="415"/>
      <c r="K4" s="415"/>
      <c r="L4" s="415"/>
    </row>
    <row r="5" spans="1:14" ht="15.75" customHeight="1">
      <c r="A5" s="35"/>
      <c r="B5" s="415" t="s">
        <v>358</v>
      </c>
      <c r="C5" s="415"/>
      <c r="D5" s="415"/>
      <c r="E5" s="415"/>
      <c r="F5" s="415"/>
      <c r="G5" s="415"/>
      <c r="H5" s="415"/>
      <c r="I5" s="415"/>
      <c r="J5" s="415"/>
      <c r="K5" s="415"/>
      <c r="L5" s="415"/>
    </row>
    <row r="6" spans="1:14" ht="15.75" customHeight="1">
      <c r="A6" s="415">
        <v>2022</v>
      </c>
      <c r="B6" s="415"/>
      <c r="C6" s="415"/>
      <c r="D6" s="415"/>
      <c r="E6" s="415"/>
      <c r="F6" s="415"/>
      <c r="G6" s="415"/>
      <c r="H6" s="415"/>
      <c r="I6" s="415"/>
      <c r="J6" s="415"/>
      <c r="K6" s="415"/>
      <c r="L6" s="415"/>
      <c r="M6" s="415"/>
    </row>
    <row r="7" spans="1:14" ht="15.75" customHeight="1">
      <c r="A7" s="436" t="s">
        <v>446</v>
      </c>
      <c r="B7" s="436"/>
      <c r="C7" s="184"/>
      <c r="D7" s="184"/>
      <c r="E7" s="184"/>
      <c r="F7" s="184"/>
      <c r="G7" s="184"/>
      <c r="H7" s="184"/>
      <c r="I7" s="184"/>
      <c r="J7" s="184"/>
      <c r="K7" s="184"/>
      <c r="L7" s="184"/>
      <c r="M7" s="184" t="s">
        <v>447</v>
      </c>
    </row>
    <row r="8" spans="1:14" ht="27.75" customHeight="1" thickBot="1">
      <c r="A8" s="429" t="s">
        <v>270</v>
      </c>
      <c r="B8" s="443" t="s">
        <v>16</v>
      </c>
      <c r="C8" s="428" t="s">
        <v>271</v>
      </c>
      <c r="D8" s="428"/>
      <c r="E8" s="428"/>
      <c r="F8" s="428" t="s">
        <v>498</v>
      </c>
      <c r="G8" s="428"/>
      <c r="H8" s="428"/>
      <c r="I8" s="428" t="s">
        <v>331</v>
      </c>
      <c r="J8" s="428"/>
      <c r="K8" s="428"/>
      <c r="L8" s="429" t="s">
        <v>22</v>
      </c>
      <c r="M8" s="429"/>
    </row>
    <row r="9" spans="1:14" ht="15.75" customHeight="1" thickBot="1">
      <c r="A9" s="430"/>
      <c r="B9" s="444"/>
      <c r="C9" s="71" t="s">
        <v>10</v>
      </c>
      <c r="D9" s="71" t="s">
        <v>24</v>
      </c>
      <c r="E9" s="71" t="s">
        <v>25</v>
      </c>
      <c r="F9" s="71" t="s">
        <v>10</v>
      </c>
      <c r="G9" s="71" t="s">
        <v>24</v>
      </c>
      <c r="H9" s="71" t="s">
        <v>25</v>
      </c>
      <c r="I9" s="71" t="s">
        <v>10</v>
      </c>
      <c r="J9" s="71" t="s">
        <v>24</v>
      </c>
      <c r="K9" s="71" t="s">
        <v>25</v>
      </c>
      <c r="L9" s="430"/>
      <c r="M9" s="430"/>
    </row>
    <row r="10" spans="1:14" ht="16.5" customHeight="1">
      <c r="A10" s="431"/>
      <c r="B10" s="445"/>
      <c r="C10" s="72" t="s">
        <v>13</v>
      </c>
      <c r="D10" s="72" t="s">
        <v>26</v>
      </c>
      <c r="E10" s="72" t="s">
        <v>27</v>
      </c>
      <c r="F10" s="72" t="s">
        <v>13</v>
      </c>
      <c r="G10" s="72" t="s">
        <v>26</v>
      </c>
      <c r="H10" s="72" t="s">
        <v>27</v>
      </c>
      <c r="I10" s="72" t="s">
        <v>13</v>
      </c>
      <c r="J10" s="72" t="s">
        <v>26</v>
      </c>
      <c r="K10" s="72" t="s">
        <v>27</v>
      </c>
      <c r="L10" s="431"/>
      <c r="M10" s="431"/>
    </row>
    <row r="11" spans="1:14" ht="21" customHeight="1" thickBot="1">
      <c r="A11" s="38">
        <v>4922</v>
      </c>
      <c r="B11" s="39" t="s">
        <v>347</v>
      </c>
      <c r="C11" s="157">
        <f t="shared" ref="C11:C16" si="0">SUM(I11+F11)</f>
        <v>0</v>
      </c>
      <c r="D11" s="157">
        <f>SUM(J11+G11)</f>
        <v>0</v>
      </c>
      <c r="E11" s="157">
        <f>SUM(K11+H11)</f>
        <v>0</v>
      </c>
      <c r="F11" s="157">
        <f>SUM(G11:H11)</f>
        <v>0</v>
      </c>
      <c r="G11" s="40">
        <v>0</v>
      </c>
      <c r="H11" s="40">
        <v>0</v>
      </c>
      <c r="I11" s="157">
        <f>SUM(J11:K11)</f>
        <v>0</v>
      </c>
      <c r="J11" s="40">
        <v>0</v>
      </c>
      <c r="K11" s="40">
        <v>0</v>
      </c>
      <c r="L11" s="446" t="s">
        <v>349</v>
      </c>
      <c r="M11" s="447"/>
    </row>
    <row r="12" spans="1:14" ht="21" customHeight="1" thickBot="1">
      <c r="A12" s="41">
        <v>4923</v>
      </c>
      <c r="B12" s="42" t="s">
        <v>348</v>
      </c>
      <c r="C12" s="161">
        <f t="shared" si="0"/>
        <v>342</v>
      </c>
      <c r="D12" s="161">
        <f t="shared" ref="D12:D16" si="1">SUM(J12+G12)</f>
        <v>10</v>
      </c>
      <c r="E12" s="161">
        <f t="shared" ref="E12:E16" si="2">SUM(K12+H12)</f>
        <v>332</v>
      </c>
      <c r="F12" s="161">
        <f>SUM(G12:H12)</f>
        <v>312</v>
      </c>
      <c r="G12" s="142">
        <v>10</v>
      </c>
      <c r="H12" s="142">
        <v>302</v>
      </c>
      <c r="I12" s="161">
        <f>SUM(J12:K12)</f>
        <v>30</v>
      </c>
      <c r="J12" s="142">
        <v>0</v>
      </c>
      <c r="K12" s="142">
        <v>30</v>
      </c>
      <c r="L12" s="434" t="s">
        <v>139</v>
      </c>
      <c r="M12" s="435"/>
    </row>
    <row r="13" spans="1:14" ht="30" customHeight="1" thickBot="1">
      <c r="A13" s="38">
        <v>4924</v>
      </c>
      <c r="B13" s="39" t="s">
        <v>350</v>
      </c>
      <c r="C13" s="157">
        <f t="shared" si="0"/>
        <v>0</v>
      </c>
      <c r="D13" s="157">
        <f t="shared" si="1"/>
        <v>0</v>
      </c>
      <c r="E13" s="157">
        <f t="shared" si="2"/>
        <v>0</v>
      </c>
      <c r="F13" s="157">
        <f>SUM(G13:H13)</f>
        <v>0</v>
      </c>
      <c r="G13" s="40">
        <v>0</v>
      </c>
      <c r="H13" s="40">
        <v>0</v>
      </c>
      <c r="I13" s="157">
        <f>SUM(J13:K13)</f>
        <v>0</v>
      </c>
      <c r="J13" s="40">
        <v>0</v>
      </c>
      <c r="K13" s="40">
        <v>0</v>
      </c>
      <c r="L13" s="432" t="s">
        <v>354</v>
      </c>
      <c r="M13" s="433"/>
    </row>
    <row r="14" spans="1:14" ht="21" customHeight="1" thickBot="1">
      <c r="A14" s="41">
        <v>4925</v>
      </c>
      <c r="B14" s="42" t="s">
        <v>352</v>
      </c>
      <c r="C14" s="161">
        <f t="shared" si="0"/>
        <v>98</v>
      </c>
      <c r="D14" s="161">
        <f t="shared" si="1"/>
        <v>0</v>
      </c>
      <c r="E14" s="161">
        <f t="shared" si="2"/>
        <v>98</v>
      </c>
      <c r="F14" s="161">
        <f t="shared" ref="F14:F16" si="3">SUM(G14:H14)</f>
        <v>98</v>
      </c>
      <c r="G14" s="142">
        <v>0</v>
      </c>
      <c r="H14" s="142">
        <v>98</v>
      </c>
      <c r="I14" s="161">
        <f t="shared" ref="I14:I16" si="4">SUM(J14:K14)</f>
        <v>0</v>
      </c>
      <c r="J14" s="142">
        <v>0</v>
      </c>
      <c r="K14" s="142">
        <v>0</v>
      </c>
      <c r="L14" s="434" t="s">
        <v>353</v>
      </c>
      <c r="M14" s="435"/>
    </row>
    <row r="15" spans="1:14" ht="30" customHeight="1" thickBot="1">
      <c r="A15" s="297">
        <v>5</v>
      </c>
      <c r="B15" s="222" t="s">
        <v>525</v>
      </c>
      <c r="C15" s="223">
        <f t="shared" si="0"/>
        <v>398</v>
      </c>
      <c r="D15" s="223">
        <f t="shared" si="1"/>
        <v>0</v>
      </c>
      <c r="E15" s="223">
        <f t="shared" si="2"/>
        <v>398</v>
      </c>
      <c r="F15" s="223">
        <f t="shared" si="3"/>
        <v>397</v>
      </c>
      <c r="G15" s="224">
        <v>0</v>
      </c>
      <c r="H15" s="224">
        <v>397</v>
      </c>
      <c r="I15" s="223">
        <f t="shared" si="4"/>
        <v>1</v>
      </c>
      <c r="J15" s="224">
        <v>0</v>
      </c>
      <c r="K15" s="224">
        <v>1</v>
      </c>
      <c r="L15" s="448" t="s">
        <v>524</v>
      </c>
      <c r="M15" s="449"/>
    </row>
    <row r="16" spans="1:14" ht="21" customHeight="1">
      <c r="A16" s="301">
        <v>61</v>
      </c>
      <c r="B16" s="188" t="s">
        <v>346</v>
      </c>
      <c r="C16" s="189">
        <f t="shared" si="0"/>
        <v>0</v>
      </c>
      <c r="D16" s="189">
        <f t="shared" si="1"/>
        <v>0</v>
      </c>
      <c r="E16" s="189">
        <f t="shared" si="2"/>
        <v>0</v>
      </c>
      <c r="F16" s="189">
        <f t="shared" si="3"/>
        <v>0</v>
      </c>
      <c r="G16" s="190">
        <v>0</v>
      </c>
      <c r="H16" s="190">
        <v>0</v>
      </c>
      <c r="I16" s="189">
        <f t="shared" si="4"/>
        <v>0</v>
      </c>
      <c r="J16" s="190">
        <v>0</v>
      </c>
      <c r="K16" s="190">
        <v>0</v>
      </c>
      <c r="L16" s="441" t="s">
        <v>344</v>
      </c>
      <c r="M16" s="442"/>
    </row>
    <row r="17" spans="1:49" ht="22.9" customHeight="1">
      <c r="A17" s="200" t="s">
        <v>13</v>
      </c>
      <c r="B17" s="201"/>
      <c r="C17" s="225">
        <f t="shared" ref="C17:K17" si="5">SUM(C11:C16)</f>
        <v>838</v>
      </c>
      <c r="D17" s="225">
        <f t="shared" si="5"/>
        <v>10</v>
      </c>
      <c r="E17" s="225">
        <f t="shared" si="5"/>
        <v>828</v>
      </c>
      <c r="F17" s="225">
        <f t="shared" si="5"/>
        <v>807</v>
      </c>
      <c r="G17" s="202">
        <f t="shared" si="5"/>
        <v>10</v>
      </c>
      <c r="H17" s="202">
        <f t="shared" si="5"/>
        <v>797</v>
      </c>
      <c r="I17" s="225">
        <f t="shared" si="5"/>
        <v>31</v>
      </c>
      <c r="J17" s="202">
        <f t="shared" si="5"/>
        <v>0</v>
      </c>
      <c r="K17" s="202">
        <f t="shared" si="5"/>
        <v>31</v>
      </c>
      <c r="L17" s="439" t="s">
        <v>10</v>
      </c>
      <c r="M17" s="440"/>
    </row>
    <row r="18" spans="1:49" ht="15.6" customHeight="1">
      <c r="A18" s="437" t="s">
        <v>522</v>
      </c>
      <c r="B18" s="437"/>
      <c r="C18" s="437"/>
      <c r="D18" s="437"/>
      <c r="E18" s="437"/>
      <c r="F18" s="437"/>
      <c r="H18" s="185"/>
      <c r="I18" s="185"/>
      <c r="J18" s="438" t="s">
        <v>523</v>
      </c>
      <c r="K18" s="438"/>
      <c r="L18" s="438"/>
      <c r="M18" s="438"/>
    </row>
    <row r="22" spans="1:49" ht="14.25" customHeight="1">
      <c r="J22" s="125"/>
      <c r="K22" s="125"/>
      <c r="L22" s="125"/>
      <c r="M22" s="125"/>
      <c r="N22" s="107"/>
      <c r="O22" s="107"/>
      <c r="P22"/>
      <c r="Q22"/>
      <c r="R22"/>
      <c r="S22"/>
      <c r="T22"/>
      <c r="U22"/>
      <c r="V22"/>
      <c r="W22"/>
      <c r="X22"/>
      <c r="Y22"/>
      <c r="Z22"/>
      <c r="AA22"/>
      <c r="AB22"/>
      <c r="AC22"/>
      <c r="AD22"/>
      <c r="AE22"/>
      <c r="AF22"/>
      <c r="AG22"/>
      <c r="AH22"/>
      <c r="AI22"/>
      <c r="AJ22"/>
      <c r="AK22"/>
      <c r="AL22"/>
      <c r="AM22"/>
      <c r="AN22"/>
      <c r="AO22"/>
      <c r="AP22"/>
      <c r="AQ22"/>
      <c r="AR22"/>
      <c r="AS22"/>
      <c r="AT22"/>
      <c r="AU22"/>
      <c r="AV22"/>
      <c r="AW22"/>
    </row>
    <row r="23" spans="1:49" ht="14.25" customHeight="1">
      <c r="J23" s="125"/>
      <c r="K23" s="125"/>
      <c r="L23" s="125"/>
      <c r="M23" s="125"/>
      <c r="N23" s="107"/>
      <c r="O23" s="107"/>
      <c r="P23" s="427"/>
      <c r="Q23" s="427"/>
      <c r="R23" s="427"/>
      <c r="S23" s="427"/>
      <c r="T23" s="427"/>
      <c r="U23" s="427"/>
      <c r="V23" s="427"/>
      <c r="W23" s="427"/>
      <c r="X23" s="427"/>
      <c r="Y23" s="427"/>
      <c r="Z23" s="427"/>
      <c r="AA23" s="427"/>
      <c r="AB23" s="427"/>
      <c r="AC23" s="427"/>
      <c r="AD23" s="427"/>
      <c r="AE23" s="427"/>
      <c r="AF23" s="427"/>
      <c r="AG23" s="427"/>
      <c r="AH23"/>
      <c r="AI23"/>
      <c r="AJ23"/>
      <c r="AK23"/>
      <c r="AL23"/>
      <c r="AM23"/>
      <c r="AN23"/>
      <c r="AO23"/>
      <c r="AP23"/>
      <c r="AQ23"/>
      <c r="AR23"/>
      <c r="AS23"/>
      <c r="AT23"/>
      <c r="AU23"/>
      <c r="AV23"/>
      <c r="AW23"/>
    </row>
    <row r="24" spans="1:49" ht="14.25" customHeight="1">
      <c r="J24" s="125"/>
      <c r="K24" s="125"/>
      <c r="L24" s="125"/>
      <c r="M24" s="125"/>
      <c r="N24" s="107"/>
      <c r="O24" s="107"/>
      <c r="P24" s="427"/>
      <c r="Q24" s="427"/>
      <c r="R24" s="427"/>
      <c r="S24" s="427"/>
      <c r="T24" s="427"/>
      <c r="U24" s="427"/>
      <c r="V24" s="427"/>
      <c r="W24" s="427"/>
      <c r="X24" s="427"/>
      <c r="Y24" s="427"/>
      <c r="Z24" s="427"/>
      <c r="AA24" s="427"/>
      <c r="AB24" s="427"/>
      <c r="AC24" s="427"/>
      <c r="AD24" s="427"/>
      <c r="AE24" s="427"/>
      <c r="AF24" s="427"/>
      <c r="AG24" s="427"/>
      <c r="AH24"/>
      <c r="AI24"/>
      <c r="AJ24"/>
      <c r="AK24"/>
      <c r="AL24"/>
      <c r="AM24"/>
      <c r="AN24"/>
      <c r="AO24"/>
      <c r="AP24"/>
      <c r="AQ24"/>
      <c r="AR24"/>
      <c r="AS24"/>
      <c r="AT24"/>
      <c r="AU24"/>
      <c r="AV24"/>
      <c r="AW24"/>
    </row>
    <row r="25" spans="1:49" ht="14.25" customHeight="1">
      <c r="J25" s="125"/>
      <c r="K25" s="125"/>
      <c r="L25" s="125"/>
      <c r="M25" s="125"/>
      <c r="N25" s="107"/>
      <c r="O25" s="107"/>
      <c r="P25" s="427"/>
      <c r="Q25" s="427"/>
      <c r="R25" s="427"/>
      <c r="S25" s="427"/>
      <c r="T25" s="427"/>
      <c r="U25" s="427"/>
      <c r="V25" s="427"/>
      <c r="W25" s="427"/>
      <c r="X25" s="427"/>
      <c r="Y25" s="427"/>
      <c r="Z25" s="427"/>
      <c r="AA25" s="427"/>
      <c r="AB25" s="427"/>
      <c r="AC25" s="427"/>
      <c r="AD25" s="427"/>
      <c r="AE25" s="427"/>
      <c r="AF25" s="427"/>
      <c r="AG25" s="427"/>
      <c r="AH25"/>
      <c r="AI25"/>
      <c r="AJ25"/>
      <c r="AK25"/>
      <c r="AL25"/>
      <c r="AM25"/>
      <c r="AN25"/>
      <c r="AO25"/>
      <c r="AP25"/>
      <c r="AQ25"/>
      <c r="AR25"/>
      <c r="AS25"/>
      <c r="AT25"/>
      <c r="AU25"/>
      <c r="AV25"/>
      <c r="AW25"/>
    </row>
    <row r="26" spans="1:49" ht="14.25" customHeight="1">
      <c r="J26" s="125"/>
      <c r="K26" s="125"/>
      <c r="L26" s="125"/>
      <c r="M26" s="125"/>
      <c r="N26" s="107"/>
      <c r="O26" s="107"/>
    </row>
    <row r="27" spans="1:49" ht="14.25" customHeight="1">
      <c r="J27" s="125"/>
      <c r="K27" s="125"/>
      <c r="L27" s="125"/>
      <c r="M27" s="125"/>
      <c r="N27" s="107"/>
      <c r="O27" s="107"/>
    </row>
    <row r="28" spans="1:49" ht="14.25" customHeight="1">
      <c r="J28" s="125"/>
      <c r="K28" s="125"/>
      <c r="L28" s="125"/>
      <c r="M28" s="125"/>
      <c r="N28" s="107"/>
      <c r="O28" s="107"/>
    </row>
    <row r="29" spans="1:49" ht="14.25" customHeight="1">
      <c r="J29" s="125"/>
      <c r="K29" s="125"/>
      <c r="L29" s="125"/>
      <c r="M29" s="125"/>
      <c r="N29" s="107"/>
      <c r="O29" s="107"/>
    </row>
    <row r="30" spans="1:49" ht="14.25" customHeight="1">
      <c r="J30" s="125"/>
      <c r="K30" s="125"/>
      <c r="L30" s="125"/>
      <c r="M30" s="125"/>
      <c r="N30" s="107"/>
      <c r="O30" s="107"/>
    </row>
    <row r="31" spans="1:49" ht="14.25" customHeight="1">
      <c r="J31" s="125"/>
      <c r="K31" s="125"/>
      <c r="L31" s="125"/>
      <c r="M31" s="125"/>
      <c r="N31" s="107"/>
      <c r="O31" s="107"/>
    </row>
    <row r="32" spans="1:49" ht="14.25" customHeight="1">
      <c r="J32" s="125"/>
      <c r="K32" s="125"/>
      <c r="L32" s="125"/>
      <c r="M32" s="125"/>
      <c r="N32" s="107"/>
      <c r="O32" s="107"/>
    </row>
    <row r="33" spans="10:21" ht="14.25" customHeight="1">
      <c r="J33" s="125"/>
      <c r="K33" s="125"/>
      <c r="L33" s="125"/>
      <c r="M33" s="125"/>
      <c r="N33" s="107"/>
      <c r="O33" s="107"/>
    </row>
    <row r="34" spans="10:21" ht="14.25" customHeight="1">
      <c r="J34" s="125"/>
      <c r="K34" s="125"/>
      <c r="L34" s="125"/>
      <c r="M34" s="125"/>
      <c r="N34" s="107"/>
      <c r="O34" s="107"/>
    </row>
    <row r="35" spans="10:21" ht="14.25" customHeight="1">
      <c r="J35" s="125"/>
      <c r="K35" s="125"/>
      <c r="L35" s="125"/>
      <c r="M35" s="125"/>
      <c r="N35" s="107"/>
      <c r="O35" s="107"/>
    </row>
    <row r="36" spans="10:21" ht="14.25" customHeight="1">
      <c r="J36" s="125"/>
      <c r="K36" s="125"/>
      <c r="L36" s="125"/>
      <c r="M36" s="125"/>
      <c r="N36" s="107"/>
      <c r="O36" s="107"/>
    </row>
    <row r="37" spans="10:21" ht="14.25" customHeight="1">
      <c r="J37" s="125"/>
      <c r="K37" s="125"/>
      <c r="L37" s="125"/>
      <c r="M37" s="125"/>
      <c r="N37" s="107"/>
      <c r="O37" s="107"/>
    </row>
    <row r="38" spans="10:21" ht="14.25" customHeight="1">
      <c r="J38" s="125"/>
      <c r="K38" s="125"/>
      <c r="L38" s="125"/>
      <c r="M38" s="125"/>
      <c r="N38" s="107"/>
      <c r="O38" s="107"/>
    </row>
    <row r="39" spans="10:21" ht="14.25" customHeight="1">
      <c r="J39" s="125"/>
      <c r="K39" s="125"/>
      <c r="L39" s="125"/>
      <c r="M39" s="125"/>
      <c r="N39" s="107"/>
      <c r="O39" s="107"/>
    </row>
    <row r="40" spans="10:21" ht="14.25" customHeight="1">
      <c r="J40" s="125"/>
      <c r="K40" s="125"/>
      <c r="L40" s="125"/>
      <c r="M40" s="125"/>
      <c r="N40" s="107"/>
      <c r="O40" s="107"/>
    </row>
    <row r="41" spans="10:21" ht="14.25" customHeight="1">
      <c r="J41" s="125"/>
      <c r="K41" s="125"/>
      <c r="L41" s="125"/>
      <c r="M41" s="125"/>
      <c r="N41" s="107"/>
      <c r="O41" s="107"/>
    </row>
    <row r="42" spans="10:21" ht="14.25" customHeight="1">
      <c r="J42" s="125"/>
      <c r="K42" s="125"/>
      <c r="L42" s="125"/>
      <c r="M42" s="125"/>
      <c r="N42" s="107"/>
      <c r="O42" s="107"/>
    </row>
    <row r="43" spans="10:21" ht="14.25" customHeight="1">
      <c r="J43" s="125"/>
      <c r="K43" s="125"/>
      <c r="L43" s="125"/>
      <c r="M43" s="125"/>
      <c r="N43" s="107"/>
      <c r="O43" s="107"/>
    </row>
    <row r="44" spans="10:21" ht="14.25" customHeight="1">
      <c r="M44" s="125"/>
      <c r="N44" s="125"/>
      <c r="O44" s="125"/>
      <c r="P44" s="125"/>
      <c r="Q44" s="125"/>
      <c r="R44" s="125"/>
      <c r="S44" s="125"/>
      <c r="T44" s="107"/>
      <c r="U44" s="107"/>
    </row>
    <row r="45" spans="10:21" ht="14.25" customHeight="1">
      <c r="M45" s="125"/>
      <c r="N45" s="125"/>
      <c r="O45" s="125"/>
      <c r="P45" s="125"/>
      <c r="Q45" s="125"/>
      <c r="R45" s="125"/>
      <c r="S45" s="125"/>
      <c r="T45" s="107"/>
      <c r="U45" s="107"/>
    </row>
    <row r="46" spans="10:21" ht="14.25" customHeight="1">
      <c r="M46" s="125"/>
      <c r="N46" s="125"/>
      <c r="O46" s="125"/>
      <c r="P46" s="125"/>
      <c r="Q46" s="125"/>
      <c r="R46" s="125"/>
      <c r="S46" s="125"/>
      <c r="T46" s="107"/>
      <c r="U46" s="107"/>
    </row>
    <row r="47" spans="10:21" ht="14.25" customHeight="1">
      <c r="M47" s="125"/>
      <c r="N47" s="125"/>
      <c r="O47" s="125"/>
      <c r="P47" s="125"/>
      <c r="Q47" s="125"/>
      <c r="R47" s="125"/>
      <c r="S47" s="125"/>
      <c r="T47" s="107"/>
      <c r="U47" s="107"/>
    </row>
    <row r="48" spans="10:21" ht="14.25" customHeight="1">
      <c r="M48" s="125"/>
      <c r="N48" s="125"/>
      <c r="O48" s="125"/>
      <c r="P48" s="125"/>
      <c r="Q48" s="125"/>
      <c r="R48" s="125"/>
      <c r="S48" s="125"/>
      <c r="T48" s="107"/>
      <c r="U48" s="107"/>
    </row>
    <row r="49" spans="13:23" ht="14.25" customHeight="1">
      <c r="M49" s="125"/>
      <c r="N49" s="125"/>
      <c r="O49" s="125"/>
      <c r="P49" s="125"/>
      <c r="Q49" s="125"/>
      <c r="R49" s="125"/>
      <c r="S49" s="125"/>
      <c r="T49" s="107"/>
      <c r="U49" s="107"/>
    </row>
    <row r="50" spans="13:23" ht="14.25" customHeight="1">
      <c r="M50" s="107"/>
      <c r="O50" s="125"/>
      <c r="P50" s="125"/>
      <c r="Q50" s="125"/>
      <c r="R50" s="125"/>
      <c r="S50" s="125"/>
      <c r="T50" s="125"/>
      <c r="U50" s="125"/>
      <c r="V50" s="427"/>
      <c r="W50" s="427"/>
    </row>
    <row r="51" spans="13:23" ht="14.25" customHeight="1">
      <c r="M51" s="107"/>
      <c r="O51" s="125"/>
      <c r="P51" s="125"/>
      <c r="Q51" s="125"/>
      <c r="R51" s="125"/>
      <c r="S51" s="125"/>
      <c r="T51" s="125"/>
      <c r="U51" s="125"/>
      <c r="V51" s="427"/>
      <c r="W51" s="427"/>
    </row>
    <row r="52" spans="13:23" ht="14.25" customHeight="1">
      <c r="M52" s="107"/>
      <c r="O52" s="125"/>
      <c r="P52" s="125"/>
      <c r="Q52" s="125"/>
      <c r="R52" s="125"/>
      <c r="S52" s="125"/>
      <c r="T52" s="125"/>
      <c r="U52" s="125"/>
      <c r="V52" s="427"/>
      <c r="W52" s="427"/>
    </row>
    <row r="53" spans="13:23" ht="14.25" customHeight="1">
      <c r="M53" s="107"/>
      <c r="O53" s="125"/>
      <c r="P53" s="125"/>
      <c r="Q53" s="125"/>
      <c r="R53" s="125"/>
      <c r="S53" s="125"/>
      <c r="T53" s="125"/>
      <c r="U53" s="125"/>
      <c r="V53" s="427"/>
      <c r="W53" s="427"/>
    </row>
    <row r="54" spans="13:23" ht="14.25" customHeight="1">
      <c r="M54" s="107"/>
      <c r="O54" s="125"/>
      <c r="P54" s="125"/>
      <c r="Q54" s="125"/>
      <c r="R54" s="125"/>
      <c r="S54" s="125"/>
      <c r="T54" s="125"/>
      <c r="U54" s="125"/>
      <c r="V54" s="427"/>
      <c r="W54" s="427"/>
    </row>
    <row r="55" spans="13:23" ht="14.25" customHeight="1">
      <c r="M55" s="107"/>
      <c r="O55" s="125"/>
      <c r="P55" s="125"/>
      <c r="Q55" s="125"/>
      <c r="R55" s="125"/>
      <c r="S55" s="125"/>
      <c r="T55" s="125"/>
      <c r="U55" s="125"/>
      <c r="V55" s="427"/>
      <c r="W55" s="427"/>
    </row>
    <row r="56" spans="13:23" ht="14.25" customHeight="1">
      <c r="M56" s="107"/>
      <c r="O56" s="125"/>
      <c r="P56" s="125"/>
      <c r="Q56" s="125"/>
      <c r="R56" s="125"/>
      <c r="S56" s="125"/>
      <c r="T56" s="125"/>
      <c r="U56" s="125"/>
      <c r="V56" s="427"/>
      <c r="W56" s="427"/>
    </row>
    <row r="57" spans="13:23" ht="14.25" customHeight="1">
      <c r="M57" s="107"/>
      <c r="O57" s="125"/>
      <c r="P57" s="125"/>
      <c r="Q57" s="125"/>
      <c r="R57" s="125"/>
      <c r="S57" s="125"/>
      <c r="T57" s="125"/>
      <c r="U57" s="125"/>
      <c r="V57" s="427"/>
      <c r="W57" s="427"/>
    </row>
    <row r="58" spans="13:23" ht="14.25" customHeight="1">
      <c r="M58" s="107"/>
      <c r="O58" s="125"/>
      <c r="P58" s="125"/>
      <c r="Q58" s="125"/>
      <c r="R58" s="125"/>
      <c r="S58" s="125"/>
      <c r="T58" s="125"/>
      <c r="U58" s="125"/>
      <c r="V58" s="427"/>
      <c r="W58" s="427"/>
    </row>
    <row r="59" spans="13:23" ht="14.25" customHeight="1">
      <c r="M59" s="107"/>
      <c r="O59" s="125"/>
      <c r="P59" s="125"/>
      <c r="Q59" s="125"/>
      <c r="R59" s="125"/>
      <c r="S59" s="125"/>
      <c r="T59" s="125"/>
      <c r="U59" s="125"/>
      <c r="V59" s="427"/>
      <c r="W59" s="427"/>
    </row>
    <row r="60" spans="13:23" ht="14.25" customHeight="1">
      <c r="M60" s="107"/>
      <c r="O60" s="125"/>
      <c r="P60" s="125"/>
      <c r="Q60" s="125"/>
      <c r="R60" s="125"/>
      <c r="S60" s="125"/>
      <c r="T60" s="125"/>
      <c r="U60" s="125"/>
      <c r="V60" s="427"/>
      <c r="W60" s="427"/>
    </row>
    <row r="61" spans="13:23" ht="14.25" customHeight="1">
      <c r="M61" s="107"/>
      <c r="O61" s="125"/>
      <c r="P61" s="125"/>
      <c r="Q61" s="125"/>
      <c r="R61" s="125"/>
      <c r="S61" s="125"/>
      <c r="T61" s="125"/>
      <c r="U61" s="125"/>
      <c r="V61" s="427"/>
      <c r="W61" s="427"/>
    </row>
    <row r="62" spans="13:23" ht="14.25" customHeight="1">
      <c r="M62" s="107"/>
      <c r="O62" s="125"/>
      <c r="P62" s="125"/>
      <c r="Q62" s="125"/>
      <c r="R62" s="125"/>
      <c r="S62" s="125"/>
      <c r="T62" s="125"/>
      <c r="U62" s="125"/>
      <c r="V62" s="427"/>
      <c r="W62" s="427"/>
    </row>
    <row r="63" spans="13:23" ht="14.25" customHeight="1">
      <c r="M63" s="107"/>
      <c r="O63" s="125"/>
      <c r="P63" s="125"/>
      <c r="Q63" s="125"/>
      <c r="R63" s="125"/>
      <c r="S63" s="125"/>
      <c r="T63" s="125"/>
      <c r="U63" s="125"/>
      <c r="V63" s="427"/>
      <c r="W63" s="427"/>
    </row>
    <row r="64" spans="13:23" ht="14.25" customHeight="1">
      <c r="M64" s="107"/>
      <c r="O64" s="125"/>
      <c r="P64" s="125"/>
      <c r="Q64" s="125"/>
      <c r="R64" s="125"/>
      <c r="S64" s="125"/>
      <c r="T64" s="125"/>
      <c r="U64" s="125"/>
      <c r="V64" s="427"/>
      <c r="W64" s="427"/>
    </row>
    <row r="65" spans="13:23" ht="14.25" customHeight="1">
      <c r="M65" s="107"/>
      <c r="O65" s="125"/>
      <c r="P65" s="125"/>
      <c r="Q65" s="125"/>
      <c r="R65" s="125"/>
      <c r="S65" s="125"/>
      <c r="T65" s="125"/>
      <c r="U65" s="125"/>
      <c r="V65" s="427"/>
      <c r="W65" s="427"/>
    </row>
    <row r="66" spans="13:23" ht="14.25" customHeight="1">
      <c r="M66" s="107"/>
      <c r="O66" s="125"/>
      <c r="P66" s="125"/>
      <c r="Q66" s="125"/>
      <c r="R66" s="125"/>
      <c r="S66" s="125"/>
      <c r="T66" s="125"/>
      <c r="U66" s="125"/>
      <c r="V66" s="427"/>
      <c r="W66" s="427"/>
    </row>
    <row r="67" spans="13:23" ht="14.25" customHeight="1">
      <c r="M67" s="107"/>
      <c r="O67" s="125"/>
      <c r="P67" s="125"/>
      <c r="Q67" s="125"/>
      <c r="R67" s="125"/>
      <c r="S67" s="125"/>
      <c r="T67" s="125"/>
      <c r="U67" s="125"/>
      <c r="V67" s="427"/>
      <c r="W67" s="427"/>
    </row>
    <row r="68" spans="13:23" ht="14.25" customHeight="1">
      <c r="M68" s="107"/>
      <c r="O68" s="125"/>
      <c r="P68" s="125"/>
      <c r="Q68" s="125"/>
      <c r="R68" s="125"/>
      <c r="S68" s="125"/>
      <c r="T68" s="125"/>
      <c r="U68" s="125"/>
      <c r="V68" s="427"/>
      <c r="W68" s="427"/>
    </row>
    <row r="69" spans="13:23" ht="14.25" customHeight="1">
      <c r="M69" s="107"/>
      <c r="O69" s="125"/>
      <c r="P69" s="125"/>
      <c r="Q69" s="125"/>
      <c r="R69" s="125"/>
      <c r="S69" s="125"/>
      <c r="T69" s="125"/>
      <c r="U69" s="125"/>
      <c r="V69" s="427"/>
      <c r="W69" s="427"/>
    </row>
    <row r="70" spans="13:23" ht="14.25" customHeight="1">
      <c r="M70" s="107"/>
      <c r="O70" s="125"/>
      <c r="P70" s="125"/>
      <c r="Q70" s="125"/>
      <c r="R70" s="125"/>
      <c r="S70" s="125"/>
      <c r="T70" s="125"/>
      <c r="U70" s="125"/>
      <c r="V70" s="427"/>
      <c r="W70" s="427"/>
    </row>
    <row r="71" spans="13:23" ht="14.25" customHeight="1">
      <c r="M71" s="107"/>
      <c r="O71" s="125"/>
      <c r="P71" s="125"/>
      <c r="Q71" s="125"/>
      <c r="R71" s="125"/>
      <c r="S71" s="125"/>
      <c r="T71" s="125"/>
      <c r="U71" s="125"/>
      <c r="V71" s="427"/>
      <c r="W71" s="427"/>
    </row>
    <row r="72" spans="13:23" ht="14.25" customHeight="1">
      <c r="M72" s="107"/>
      <c r="O72" s="125"/>
      <c r="P72" s="125"/>
      <c r="Q72" s="125"/>
      <c r="R72" s="125"/>
      <c r="S72" s="125"/>
      <c r="T72" s="125"/>
      <c r="U72" s="125"/>
      <c r="V72" s="427"/>
      <c r="W72" s="427"/>
    </row>
    <row r="73" spans="13:23" ht="14.25" customHeight="1">
      <c r="M73" s="107"/>
      <c r="O73" s="125"/>
      <c r="P73" s="125"/>
      <c r="Q73" s="125"/>
      <c r="R73" s="125"/>
      <c r="S73" s="125"/>
      <c r="T73" s="125"/>
      <c r="U73" s="125"/>
      <c r="V73" s="427"/>
      <c r="W73" s="427"/>
    </row>
    <row r="74" spans="13:23" ht="14.25" customHeight="1">
      <c r="M74" s="107"/>
      <c r="O74" s="125"/>
      <c r="P74" s="125"/>
      <c r="Q74" s="125"/>
      <c r="R74" s="125"/>
      <c r="S74" s="125"/>
      <c r="T74" s="125"/>
      <c r="U74" s="125"/>
      <c r="V74" s="427"/>
      <c r="W74" s="427"/>
    </row>
    <row r="75" spans="13:23" ht="14.25" customHeight="1">
      <c r="M75" s="107"/>
      <c r="O75" s="125"/>
      <c r="P75" s="125"/>
      <c r="Q75" s="125"/>
      <c r="R75" s="125"/>
      <c r="S75" s="125"/>
      <c r="T75" s="125"/>
      <c r="U75" s="125"/>
      <c r="V75" s="427"/>
      <c r="W75" s="427"/>
    </row>
    <row r="76" spans="13:23" ht="14.25" customHeight="1">
      <c r="M76" s="107"/>
      <c r="O76" s="125"/>
      <c r="P76" s="125"/>
      <c r="Q76" s="125"/>
      <c r="R76" s="125"/>
      <c r="S76" s="125"/>
      <c r="T76" s="125"/>
      <c r="U76" s="125"/>
      <c r="V76" s="427"/>
      <c r="W76" s="427"/>
    </row>
    <row r="77" spans="13:23" ht="14.25" customHeight="1">
      <c r="M77" s="107"/>
      <c r="O77" s="125"/>
      <c r="P77" s="125"/>
      <c r="Q77" s="125"/>
      <c r="R77" s="125"/>
      <c r="S77" s="125"/>
      <c r="T77" s="125"/>
      <c r="U77" s="125"/>
      <c r="V77" s="427"/>
      <c r="W77" s="427"/>
    </row>
    <row r="78" spans="13:23" ht="14.25" customHeight="1">
      <c r="M78" s="107"/>
      <c r="O78" s="125"/>
      <c r="P78" s="125"/>
      <c r="Q78" s="125"/>
      <c r="R78" s="125"/>
      <c r="S78" s="125"/>
      <c r="T78" s="125"/>
      <c r="U78" s="125"/>
      <c r="V78" s="427"/>
      <c r="W78" s="427"/>
    </row>
    <row r="79" spans="13:23" ht="14.25" customHeight="1">
      <c r="M79" s="107"/>
      <c r="O79" s="125"/>
      <c r="P79" s="125"/>
      <c r="Q79" s="125"/>
      <c r="R79" s="125"/>
      <c r="S79" s="125"/>
      <c r="T79" s="125"/>
      <c r="U79" s="125"/>
      <c r="V79" s="427"/>
      <c r="W79" s="427"/>
    </row>
    <row r="80" spans="13:23" ht="14.25" customHeight="1">
      <c r="M80" s="107"/>
      <c r="O80" s="125"/>
      <c r="P80" s="125"/>
      <c r="Q80" s="125"/>
      <c r="R80" s="125"/>
      <c r="S80" s="125"/>
      <c r="T80" s="125"/>
      <c r="U80" s="125"/>
      <c r="V80" s="427"/>
      <c r="W80" s="427"/>
    </row>
    <row r="81" spans="13:23" ht="14.25" customHeight="1">
      <c r="M81" s="107"/>
      <c r="O81" s="125"/>
      <c r="P81" s="125"/>
      <c r="Q81" s="125"/>
      <c r="R81" s="125"/>
      <c r="S81" s="125"/>
      <c r="T81" s="125"/>
      <c r="U81" s="125"/>
      <c r="V81" s="427"/>
      <c r="W81" s="427"/>
    </row>
    <row r="82" spans="13:23" ht="14.25" customHeight="1">
      <c r="M82" s="107"/>
      <c r="O82" s="125"/>
      <c r="P82" s="125"/>
      <c r="Q82" s="125"/>
      <c r="R82" s="125"/>
      <c r="S82" s="125"/>
      <c r="T82" s="125"/>
      <c r="U82" s="125"/>
      <c r="V82" s="427"/>
      <c r="W82" s="427"/>
    </row>
    <row r="83" spans="13:23" ht="14.25" customHeight="1">
      <c r="M83" s="107"/>
      <c r="O83" s="125"/>
      <c r="P83" s="125"/>
      <c r="Q83" s="125"/>
      <c r="R83" s="125"/>
      <c r="S83" s="125"/>
      <c r="T83" s="125"/>
      <c r="U83" s="125"/>
      <c r="V83"/>
      <c r="W83"/>
    </row>
    <row r="84" spans="13:23" ht="14.25" customHeight="1">
      <c r="M84"/>
      <c r="O84" s="125"/>
      <c r="P84" s="125"/>
      <c r="Q84" s="125"/>
      <c r="R84" s="125"/>
      <c r="S84" s="125"/>
      <c r="T84" s="125"/>
      <c r="U84" s="125"/>
      <c r="V84"/>
      <c r="W84"/>
    </row>
    <row r="85" spans="13:23" ht="14.25" customHeight="1">
      <c r="M85"/>
      <c r="O85" s="125"/>
      <c r="P85" s="125"/>
      <c r="Q85" s="125"/>
      <c r="R85" s="125"/>
      <c r="S85" s="125"/>
      <c r="T85" s="125"/>
      <c r="U85" s="125"/>
      <c r="V85"/>
      <c r="W85"/>
    </row>
    <row r="86" spans="13:23" ht="14.25" customHeight="1">
      <c r="M86"/>
      <c r="O86" s="125"/>
      <c r="P86" s="125"/>
      <c r="Q86" s="125"/>
      <c r="R86" s="125"/>
      <c r="S86" s="125"/>
      <c r="T86" s="125"/>
      <c r="U86" s="125"/>
      <c r="V86"/>
      <c r="W86"/>
    </row>
    <row r="87" spans="13:23" ht="14.25" customHeight="1">
      <c r="M87"/>
      <c r="O87" s="125"/>
      <c r="P87" s="125"/>
      <c r="Q87" s="125"/>
      <c r="R87" s="125"/>
      <c r="S87" s="125"/>
      <c r="T87" s="125"/>
      <c r="U87" s="125"/>
      <c r="V87"/>
      <c r="W87"/>
    </row>
  </sheetData>
  <mergeCells count="79">
    <mergeCell ref="B5:L5"/>
    <mergeCell ref="A6:M6"/>
    <mergeCell ref="A7:B7"/>
    <mergeCell ref="P25:Q25"/>
    <mergeCell ref="A18:F18"/>
    <mergeCell ref="J18:M18"/>
    <mergeCell ref="L17:M17"/>
    <mergeCell ref="I8:K8"/>
    <mergeCell ref="F8:H8"/>
    <mergeCell ref="L16:M16"/>
    <mergeCell ref="A8:A10"/>
    <mergeCell ref="B8:B10"/>
    <mergeCell ref="L11:M11"/>
    <mergeCell ref="L12:M12"/>
    <mergeCell ref="L15:M15"/>
    <mergeCell ref="R25:S25"/>
    <mergeCell ref="T25:U25"/>
    <mergeCell ref="A1:M1"/>
    <mergeCell ref="C8:E8"/>
    <mergeCell ref="L8:M10"/>
    <mergeCell ref="B2:L2"/>
    <mergeCell ref="P23:Q23"/>
    <mergeCell ref="R23:S23"/>
    <mergeCell ref="T23:U23"/>
    <mergeCell ref="P24:Q24"/>
    <mergeCell ref="R24:S24"/>
    <mergeCell ref="T24:U24"/>
    <mergeCell ref="B3:L3"/>
    <mergeCell ref="L13:M13"/>
    <mergeCell ref="L14:M14"/>
    <mergeCell ref="B4:L4"/>
    <mergeCell ref="V23:W23"/>
    <mergeCell ref="X23:Z23"/>
    <mergeCell ref="AA23:AB23"/>
    <mergeCell ref="AC23:AE23"/>
    <mergeCell ref="AF23:AG23"/>
    <mergeCell ref="AC25:AE25"/>
    <mergeCell ref="AF25:AG25"/>
    <mergeCell ref="V24:W24"/>
    <mergeCell ref="X24:Z24"/>
    <mergeCell ref="AA24:AB24"/>
    <mergeCell ref="AC24:AE24"/>
    <mergeCell ref="AF24:AG24"/>
    <mergeCell ref="V50:W50"/>
    <mergeCell ref="V51:W51"/>
    <mergeCell ref="V25:W25"/>
    <mergeCell ref="X25:Z25"/>
    <mergeCell ref="AA25:AB25"/>
    <mergeCell ref="V56:W56"/>
    <mergeCell ref="V57:W57"/>
    <mergeCell ref="V54:W54"/>
    <mergeCell ref="V55:W55"/>
    <mergeCell ref="V52:W52"/>
    <mergeCell ref="V53:W53"/>
    <mergeCell ref="V61:W61"/>
    <mergeCell ref="V62:W62"/>
    <mergeCell ref="V59:W59"/>
    <mergeCell ref="V60:W60"/>
    <mergeCell ref="V58:W58"/>
    <mergeCell ref="V66:W66"/>
    <mergeCell ref="V67:W67"/>
    <mergeCell ref="V64:W64"/>
    <mergeCell ref="V65:W65"/>
    <mergeCell ref="V63:W63"/>
    <mergeCell ref="V71:W71"/>
    <mergeCell ref="V72:W72"/>
    <mergeCell ref="V69:W69"/>
    <mergeCell ref="V70:W70"/>
    <mergeCell ref="V68:W68"/>
    <mergeCell ref="V76:W76"/>
    <mergeCell ref="V77:W77"/>
    <mergeCell ref="V74:W74"/>
    <mergeCell ref="V75:W75"/>
    <mergeCell ref="V73:W73"/>
    <mergeCell ref="V82:W82"/>
    <mergeCell ref="V80:W80"/>
    <mergeCell ref="V81:W81"/>
    <mergeCell ref="V78:W78"/>
    <mergeCell ref="V79:W79"/>
  </mergeCells>
  <phoneticPr fontId="17" type="noConversion"/>
  <printOptions horizontalCentered="1" verticalCentered="1"/>
  <pageMargins left="0" right="0" top="0" bottom="0" header="0.31496062992125984" footer="0.31496062992125984"/>
  <pageSetup paperSize="9" scale="9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tint="0.39997558519241921"/>
  </sheetPr>
  <dimension ref="A1:K19"/>
  <sheetViews>
    <sheetView view="pageBreakPreview" zoomScaleNormal="100" zoomScaleSheetLayoutView="100" workbookViewId="0">
      <selection activeCell="P44" sqref="P44"/>
    </sheetView>
  </sheetViews>
  <sheetFormatPr defaultColWidth="9.125" defaultRowHeight="14.25"/>
  <cols>
    <col min="1" max="1" width="6.625" style="3" customWidth="1"/>
    <col min="2" max="2" width="35.625" style="1" customWidth="1"/>
    <col min="3" max="8" width="7.625" style="1" customWidth="1"/>
    <col min="9" max="9" width="30.625" style="1" customWidth="1"/>
    <col min="10" max="10" width="6.5" style="1" customWidth="1"/>
    <col min="11" max="16384" width="9.125" style="1"/>
  </cols>
  <sheetData>
    <row r="1" spans="1:11" s="5" customFormat="1" ht="60" customHeight="1">
      <c r="A1" s="406"/>
      <c r="B1" s="352"/>
      <c r="C1" s="352"/>
      <c r="D1" s="352"/>
      <c r="E1" s="352"/>
      <c r="F1" s="352"/>
      <c r="G1" s="352"/>
      <c r="H1" s="352"/>
      <c r="I1" s="352"/>
      <c r="J1" s="352"/>
      <c r="K1" s="10"/>
    </row>
    <row r="2" spans="1:11" ht="15.75" customHeight="1">
      <c r="A2" s="407" t="s">
        <v>428</v>
      </c>
      <c r="B2" s="407"/>
      <c r="C2" s="407"/>
      <c r="D2" s="407"/>
      <c r="E2" s="407"/>
      <c r="F2" s="407"/>
      <c r="G2" s="407"/>
      <c r="H2" s="407"/>
      <c r="I2" s="407"/>
      <c r="J2" s="407"/>
    </row>
    <row r="3" spans="1:11" ht="18" customHeight="1">
      <c r="A3" s="407" t="s">
        <v>4</v>
      </c>
      <c r="B3" s="407"/>
      <c r="C3" s="407"/>
      <c r="D3" s="407"/>
      <c r="E3" s="407"/>
      <c r="F3" s="407"/>
      <c r="G3" s="407"/>
      <c r="H3" s="407"/>
      <c r="I3" s="407"/>
      <c r="J3" s="407"/>
    </row>
    <row r="4" spans="1:11" ht="15.75" customHeight="1">
      <c r="A4" s="415" t="s">
        <v>380</v>
      </c>
      <c r="B4" s="415"/>
      <c r="C4" s="415"/>
      <c r="D4" s="415"/>
      <c r="E4" s="415"/>
      <c r="F4" s="415"/>
      <c r="G4" s="415"/>
      <c r="H4" s="415"/>
      <c r="I4" s="415"/>
      <c r="J4" s="415"/>
    </row>
    <row r="5" spans="1:11" ht="15.75" customHeight="1">
      <c r="A5" s="415" t="s">
        <v>137</v>
      </c>
      <c r="B5" s="415"/>
      <c r="C5" s="415"/>
      <c r="D5" s="415"/>
      <c r="E5" s="415"/>
      <c r="F5" s="415"/>
      <c r="G5" s="415"/>
      <c r="H5" s="415"/>
      <c r="I5" s="415"/>
      <c r="J5" s="415"/>
    </row>
    <row r="6" spans="1:11" ht="15.75" customHeight="1">
      <c r="A6" s="415">
        <v>2022</v>
      </c>
      <c r="B6" s="415"/>
      <c r="C6" s="415"/>
      <c r="D6" s="415"/>
      <c r="E6" s="415"/>
      <c r="F6" s="415"/>
      <c r="G6" s="415"/>
      <c r="H6" s="415"/>
      <c r="I6" s="415"/>
      <c r="J6" s="415"/>
    </row>
    <row r="7" spans="1:11" ht="16.5" customHeight="1">
      <c r="A7" s="450" t="s">
        <v>500</v>
      </c>
      <c r="B7" s="451"/>
      <c r="C7" s="36"/>
      <c r="D7" s="175"/>
      <c r="E7" s="43"/>
      <c r="F7" s="37"/>
      <c r="G7" s="36"/>
      <c r="H7" s="118"/>
      <c r="I7" s="452" t="s">
        <v>499</v>
      </c>
      <c r="J7" s="452"/>
    </row>
    <row r="8" spans="1:11" ht="24" customHeight="1" thickBot="1">
      <c r="A8" s="460" t="s">
        <v>270</v>
      </c>
      <c r="B8" s="461" t="s">
        <v>16</v>
      </c>
      <c r="C8" s="456" t="s">
        <v>33</v>
      </c>
      <c r="D8" s="454"/>
      <c r="E8" s="454"/>
      <c r="F8" s="454" t="s">
        <v>468</v>
      </c>
      <c r="G8" s="454"/>
      <c r="H8" s="455"/>
      <c r="I8" s="460" t="s">
        <v>22</v>
      </c>
      <c r="J8" s="460"/>
    </row>
    <row r="9" spans="1:11" ht="20.25" customHeight="1" thickTop="1" thickBot="1">
      <c r="A9" s="410"/>
      <c r="B9" s="413"/>
      <c r="C9" s="457" t="s">
        <v>333</v>
      </c>
      <c r="D9" s="458"/>
      <c r="E9" s="458"/>
      <c r="F9" s="458" t="s">
        <v>35</v>
      </c>
      <c r="G9" s="458"/>
      <c r="H9" s="459"/>
      <c r="I9" s="410"/>
      <c r="J9" s="410"/>
    </row>
    <row r="10" spans="1:11" ht="15.75" thickTop="1" thickBot="1">
      <c r="A10" s="410"/>
      <c r="B10" s="413"/>
      <c r="C10" s="69" t="s">
        <v>10</v>
      </c>
      <c r="D10" s="69" t="s">
        <v>266</v>
      </c>
      <c r="E10" s="69" t="s">
        <v>7</v>
      </c>
      <c r="F10" s="69" t="s">
        <v>10</v>
      </c>
      <c r="G10" s="69" t="s">
        <v>266</v>
      </c>
      <c r="H10" s="69" t="s">
        <v>7</v>
      </c>
      <c r="I10" s="410"/>
      <c r="J10" s="410"/>
    </row>
    <row r="11" spans="1:11" ht="16.5" customHeight="1" thickTop="1">
      <c r="A11" s="411"/>
      <c r="B11" s="414"/>
      <c r="C11" s="73" t="s">
        <v>13</v>
      </c>
      <c r="D11" s="73" t="s">
        <v>32</v>
      </c>
      <c r="E11" s="73" t="s">
        <v>332</v>
      </c>
      <c r="F11" s="73" t="s">
        <v>13</v>
      </c>
      <c r="G11" s="73" t="s">
        <v>32</v>
      </c>
      <c r="H11" s="73" t="s">
        <v>332</v>
      </c>
      <c r="I11" s="411"/>
      <c r="J11" s="411"/>
    </row>
    <row r="12" spans="1:11" ht="21" customHeight="1" thickBot="1">
      <c r="A12" s="38">
        <v>4922</v>
      </c>
      <c r="B12" s="39" t="s">
        <v>347</v>
      </c>
      <c r="C12" s="157">
        <f>SUM(D12:E12)</f>
        <v>0</v>
      </c>
      <c r="D12" s="40">
        <v>0</v>
      </c>
      <c r="E12" s="40">
        <v>0</v>
      </c>
      <c r="F12" s="157">
        <f>SUM(G12:H12)</f>
        <v>0</v>
      </c>
      <c r="G12" s="40">
        <v>0</v>
      </c>
      <c r="H12" s="40">
        <v>0</v>
      </c>
      <c r="I12" s="446" t="s">
        <v>349</v>
      </c>
      <c r="J12" s="447"/>
    </row>
    <row r="13" spans="1:11" ht="21" customHeight="1" thickBot="1">
      <c r="A13" s="41">
        <v>4923</v>
      </c>
      <c r="B13" s="42" t="s">
        <v>348</v>
      </c>
      <c r="C13" s="158">
        <f>SUM(D13:E13)</f>
        <v>18531</v>
      </c>
      <c r="D13" s="159">
        <v>18531</v>
      </c>
      <c r="E13" s="159">
        <v>0</v>
      </c>
      <c r="F13" s="158">
        <f>SUM(G13:H13)</f>
        <v>342</v>
      </c>
      <c r="G13" s="159">
        <v>312</v>
      </c>
      <c r="H13" s="159">
        <v>30</v>
      </c>
      <c r="I13" s="434" t="s">
        <v>139</v>
      </c>
      <c r="J13" s="435"/>
    </row>
    <row r="14" spans="1:11" ht="26.25" customHeight="1" thickBot="1">
      <c r="A14" s="38">
        <v>4924</v>
      </c>
      <c r="B14" s="39" t="s">
        <v>350</v>
      </c>
      <c r="C14" s="157">
        <f>SUM(D14:E14)</f>
        <v>0</v>
      </c>
      <c r="D14" s="40">
        <v>0</v>
      </c>
      <c r="E14" s="40">
        <v>0</v>
      </c>
      <c r="F14" s="157">
        <f>SUM(G14:H14)</f>
        <v>0</v>
      </c>
      <c r="G14" s="40">
        <v>0</v>
      </c>
      <c r="H14" s="40">
        <v>0</v>
      </c>
      <c r="I14" s="432" t="s">
        <v>354</v>
      </c>
      <c r="J14" s="433"/>
    </row>
    <row r="15" spans="1:11" ht="21" customHeight="1" thickBot="1">
      <c r="A15" s="41">
        <v>4925</v>
      </c>
      <c r="B15" s="42" t="s">
        <v>352</v>
      </c>
      <c r="C15" s="158">
        <f t="shared" ref="C15:C17" si="0">SUM(D15:E15)</f>
        <v>3972</v>
      </c>
      <c r="D15" s="159">
        <v>3972</v>
      </c>
      <c r="E15" s="159">
        <v>0</v>
      </c>
      <c r="F15" s="158">
        <f t="shared" ref="F15:F17" si="1">SUM(G15:H15)</f>
        <v>98</v>
      </c>
      <c r="G15" s="159">
        <v>98</v>
      </c>
      <c r="H15" s="159">
        <v>0</v>
      </c>
      <c r="I15" s="434" t="s">
        <v>353</v>
      </c>
      <c r="J15" s="435"/>
    </row>
    <row r="16" spans="1:11" ht="26.25" customHeight="1" thickBot="1">
      <c r="A16" s="297">
        <v>5</v>
      </c>
      <c r="B16" s="222" t="s">
        <v>525</v>
      </c>
      <c r="C16" s="223">
        <f t="shared" si="0"/>
        <v>27621</v>
      </c>
      <c r="D16" s="224">
        <v>27621</v>
      </c>
      <c r="E16" s="224">
        <v>0</v>
      </c>
      <c r="F16" s="223">
        <f t="shared" si="1"/>
        <v>398</v>
      </c>
      <c r="G16" s="224">
        <v>397</v>
      </c>
      <c r="H16" s="224">
        <v>1</v>
      </c>
      <c r="I16" s="448" t="s">
        <v>524</v>
      </c>
      <c r="J16" s="449"/>
    </row>
    <row r="17" spans="1:10" ht="21" customHeight="1">
      <c r="A17" s="301">
        <v>61</v>
      </c>
      <c r="B17" s="188" t="s">
        <v>346</v>
      </c>
      <c r="C17" s="191">
        <f t="shared" si="0"/>
        <v>0</v>
      </c>
      <c r="D17" s="192">
        <v>0</v>
      </c>
      <c r="E17" s="192">
        <v>0</v>
      </c>
      <c r="F17" s="191">
        <f t="shared" si="1"/>
        <v>0</v>
      </c>
      <c r="G17" s="192">
        <v>0</v>
      </c>
      <c r="H17" s="192">
        <v>0</v>
      </c>
      <c r="I17" s="441" t="s">
        <v>344</v>
      </c>
      <c r="J17" s="442"/>
    </row>
    <row r="18" spans="1:10" ht="26.25" customHeight="1">
      <c r="A18" s="227" t="s">
        <v>13</v>
      </c>
      <c r="B18" s="208"/>
      <c r="C18" s="209">
        <f t="shared" ref="C18:H18" si="2">SUM(C12:C17)</f>
        <v>50124</v>
      </c>
      <c r="D18" s="210">
        <f t="shared" si="2"/>
        <v>50124</v>
      </c>
      <c r="E18" s="210">
        <f t="shared" si="2"/>
        <v>0</v>
      </c>
      <c r="F18" s="209">
        <f t="shared" si="2"/>
        <v>838</v>
      </c>
      <c r="G18" s="210">
        <f t="shared" si="2"/>
        <v>807</v>
      </c>
      <c r="H18" s="210">
        <f t="shared" si="2"/>
        <v>31</v>
      </c>
      <c r="I18" s="453" t="s">
        <v>10</v>
      </c>
      <c r="J18" s="453"/>
    </row>
    <row r="19" spans="1:10" ht="15" customHeight="1">
      <c r="A19" s="437" t="s">
        <v>522</v>
      </c>
      <c r="B19" s="437"/>
      <c r="C19" s="437"/>
      <c r="D19" s="437"/>
      <c r="E19" s="437"/>
      <c r="F19" s="437"/>
      <c r="G19" s="438" t="s">
        <v>523</v>
      </c>
      <c r="H19" s="438"/>
      <c r="I19" s="438"/>
      <c r="J19" s="438"/>
    </row>
  </sheetData>
  <mergeCells count="24">
    <mergeCell ref="A19:F19"/>
    <mergeCell ref="I18:J18"/>
    <mergeCell ref="F8:H8"/>
    <mergeCell ref="C8:E8"/>
    <mergeCell ref="C9:E9"/>
    <mergeCell ref="F9:H9"/>
    <mergeCell ref="I12:J12"/>
    <mergeCell ref="I17:J17"/>
    <mergeCell ref="I13:J13"/>
    <mergeCell ref="I15:J15"/>
    <mergeCell ref="I8:J11"/>
    <mergeCell ref="I16:J16"/>
    <mergeCell ref="G19:J19"/>
    <mergeCell ref="A8:A11"/>
    <mergeCell ref="B8:B11"/>
    <mergeCell ref="I14:J14"/>
    <mergeCell ref="A1:J1"/>
    <mergeCell ref="A7:B7"/>
    <mergeCell ref="I7:J7"/>
    <mergeCell ref="A2:J2"/>
    <mergeCell ref="A4:J4"/>
    <mergeCell ref="A5:J5"/>
    <mergeCell ref="A3:J3"/>
    <mergeCell ref="A6:J6"/>
  </mergeCells>
  <phoneticPr fontId="17" type="noConversion"/>
  <printOptions horizontalCentered="1" verticalCentered="1"/>
  <pageMargins left="0" right="0" top="0" bottom="0" header="0.31496062992125984" footer="0.31496062992125984"/>
  <pageSetup paperSize="9"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tint="0.39997558519241921"/>
  </sheetPr>
  <dimension ref="A1:K43"/>
  <sheetViews>
    <sheetView view="pageBreakPreview" topLeftCell="A2" zoomScaleNormal="100" zoomScaleSheetLayoutView="100" workbookViewId="0">
      <selection activeCell="P44" sqref="P44"/>
    </sheetView>
  </sheetViews>
  <sheetFormatPr defaultColWidth="9.125" defaultRowHeight="14.25"/>
  <cols>
    <col min="1" max="1" width="11.625" style="46" customWidth="1"/>
    <col min="2" max="2" width="25.625" style="12" customWidth="1"/>
    <col min="3" max="3" width="9.5" style="12" customWidth="1"/>
    <col min="4" max="4" width="9.875" style="12" customWidth="1"/>
    <col min="5" max="5" width="9.75" style="12" customWidth="1"/>
    <col min="6" max="6" width="9.5" style="12" customWidth="1"/>
    <col min="7" max="7" width="9.375" style="12" customWidth="1"/>
    <col min="8" max="8" width="9.5" style="12" customWidth="1"/>
    <col min="9" max="9" width="25.625" style="12" customWidth="1"/>
    <col min="10" max="10" width="11.625" style="12" customWidth="1"/>
    <col min="11" max="16384" width="9.125" style="12"/>
  </cols>
  <sheetData>
    <row r="1" spans="1:11" s="5" customFormat="1" ht="59.25" customHeight="1">
      <c r="A1" s="406"/>
      <c r="B1" s="352"/>
      <c r="C1" s="352"/>
      <c r="D1" s="352"/>
      <c r="E1" s="352"/>
      <c r="F1" s="352"/>
      <c r="G1" s="352"/>
      <c r="H1" s="352"/>
      <c r="I1" s="352"/>
      <c r="J1" s="352"/>
      <c r="K1" s="10"/>
    </row>
    <row r="2" spans="1:11" ht="15.75" customHeight="1">
      <c r="A2" s="407" t="s">
        <v>55</v>
      </c>
      <c r="B2" s="407"/>
      <c r="C2" s="407"/>
      <c r="D2" s="407"/>
      <c r="E2" s="407"/>
      <c r="F2" s="407"/>
      <c r="G2" s="407"/>
      <c r="H2" s="407"/>
      <c r="I2" s="407"/>
      <c r="J2" s="407"/>
    </row>
    <row r="3" spans="1:11" ht="15.75" customHeight="1">
      <c r="A3" s="407" t="s">
        <v>4</v>
      </c>
      <c r="B3" s="407"/>
      <c r="C3" s="407"/>
      <c r="D3" s="407"/>
      <c r="E3" s="407"/>
      <c r="F3" s="407"/>
      <c r="G3" s="407"/>
      <c r="H3" s="407"/>
      <c r="I3" s="407"/>
      <c r="J3" s="407"/>
    </row>
    <row r="4" spans="1:11" ht="15.75" customHeight="1">
      <c r="A4" s="415" t="s">
        <v>381</v>
      </c>
      <c r="B4" s="415"/>
      <c r="C4" s="415"/>
      <c r="D4" s="415"/>
      <c r="E4" s="415"/>
      <c r="F4" s="415"/>
      <c r="G4" s="415"/>
      <c r="H4" s="415"/>
      <c r="I4" s="415"/>
      <c r="J4" s="415"/>
    </row>
    <row r="5" spans="1:11" ht="15.75" customHeight="1">
      <c r="A5" s="415" t="s">
        <v>137</v>
      </c>
      <c r="B5" s="415"/>
      <c r="C5" s="415"/>
      <c r="D5" s="415"/>
      <c r="E5" s="415"/>
      <c r="F5" s="415"/>
      <c r="G5" s="415"/>
      <c r="H5" s="415"/>
      <c r="I5" s="415"/>
      <c r="J5" s="415"/>
    </row>
    <row r="6" spans="1:11" ht="15.75" customHeight="1">
      <c r="A6" s="415">
        <v>2022</v>
      </c>
      <c r="B6" s="415"/>
      <c r="C6" s="415"/>
      <c r="D6" s="415"/>
      <c r="E6" s="415"/>
      <c r="F6" s="415"/>
      <c r="G6" s="415"/>
      <c r="H6" s="415"/>
      <c r="I6" s="415"/>
      <c r="J6" s="415"/>
    </row>
    <row r="7" spans="1:11" ht="16.5" customHeight="1">
      <c r="A7" s="450" t="s">
        <v>448</v>
      </c>
      <c r="B7" s="451"/>
      <c r="C7" s="36"/>
      <c r="D7" s="175"/>
      <c r="E7" s="415"/>
      <c r="F7" s="415"/>
      <c r="G7" s="36"/>
      <c r="H7" s="118"/>
      <c r="I7" s="452" t="s">
        <v>131</v>
      </c>
      <c r="J7" s="452"/>
    </row>
    <row r="8" spans="1:11" ht="24" customHeight="1">
      <c r="A8" s="471" t="s">
        <v>49</v>
      </c>
      <c r="B8" s="471"/>
      <c r="C8" s="466" t="s">
        <v>33</v>
      </c>
      <c r="D8" s="466"/>
      <c r="E8" s="466"/>
      <c r="F8" s="466" t="s">
        <v>468</v>
      </c>
      <c r="G8" s="466"/>
      <c r="H8" s="466"/>
      <c r="I8" s="467" t="s">
        <v>50</v>
      </c>
      <c r="J8" s="467"/>
    </row>
    <row r="9" spans="1:11" ht="31.5" customHeight="1">
      <c r="A9" s="472"/>
      <c r="B9" s="472"/>
      <c r="C9" s="465" t="s">
        <v>333</v>
      </c>
      <c r="D9" s="465"/>
      <c r="E9" s="465"/>
      <c r="F9" s="465" t="s">
        <v>35</v>
      </c>
      <c r="G9" s="465"/>
      <c r="H9" s="465"/>
      <c r="I9" s="468"/>
      <c r="J9" s="468"/>
    </row>
    <row r="10" spans="1:11">
      <c r="A10" s="472"/>
      <c r="B10" s="472"/>
      <c r="C10" s="69" t="s">
        <v>10</v>
      </c>
      <c r="D10" s="51" t="s">
        <v>51</v>
      </c>
      <c r="E10" s="51" t="s">
        <v>52</v>
      </c>
      <c r="F10" s="69" t="s">
        <v>10</v>
      </c>
      <c r="G10" s="69" t="s">
        <v>24</v>
      </c>
      <c r="H10" s="69" t="s">
        <v>25</v>
      </c>
      <c r="I10" s="468"/>
      <c r="J10" s="468"/>
    </row>
    <row r="11" spans="1:11" ht="22.5">
      <c r="A11" s="473"/>
      <c r="B11" s="473"/>
      <c r="C11" s="73" t="s">
        <v>13</v>
      </c>
      <c r="D11" s="74" t="s">
        <v>53</v>
      </c>
      <c r="E11" s="74" t="s">
        <v>54</v>
      </c>
      <c r="F11" s="73" t="s">
        <v>13</v>
      </c>
      <c r="G11" s="73" t="s">
        <v>26</v>
      </c>
      <c r="H11" s="73" t="s">
        <v>27</v>
      </c>
      <c r="I11" s="469"/>
      <c r="J11" s="469"/>
    </row>
    <row r="12" spans="1:11" ht="30" customHeight="1" thickBot="1">
      <c r="A12" s="476" t="s">
        <v>36</v>
      </c>
      <c r="B12" s="476"/>
      <c r="C12" s="53">
        <f>SUM(D12:E12)</f>
        <v>5219</v>
      </c>
      <c r="D12" s="54">
        <v>0</v>
      </c>
      <c r="E12" s="54">
        <v>5219</v>
      </c>
      <c r="F12" s="53">
        <f>SUM(G12:H12)</f>
        <v>21</v>
      </c>
      <c r="G12" s="54">
        <v>0</v>
      </c>
      <c r="H12" s="54">
        <v>21</v>
      </c>
      <c r="I12" s="479" t="s">
        <v>337</v>
      </c>
      <c r="J12" s="479"/>
    </row>
    <row r="13" spans="1:11" ht="30" customHeight="1" thickTop="1" thickBot="1">
      <c r="A13" s="464" t="s">
        <v>37</v>
      </c>
      <c r="B13" s="464"/>
      <c r="C13" s="55">
        <f>SUM(D13:E13)</f>
        <v>0</v>
      </c>
      <c r="D13" s="56">
        <v>0</v>
      </c>
      <c r="E13" s="56">
        <v>0</v>
      </c>
      <c r="F13" s="55">
        <f>SUM(G13:H13)</f>
        <v>31</v>
      </c>
      <c r="G13" s="56">
        <v>0</v>
      </c>
      <c r="H13" s="56">
        <v>31</v>
      </c>
      <c r="I13" s="462" t="s">
        <v>338</v>
      </c>
      <c r="J13" s="462"/>
    </row>
    <row r="14" spans="1:11" ht="30" customHeight="1" thickTop="1" thickBot="1">
      <c r="A14" s="463" t="s">
        <v>38</v>
      </c>
      <c r="B14" s="463"/>
      <c r="C14" s="53">
        <f>SUM(D14:E14)</f>
        <v>20655</v>
      </c>
      <c r="D14" s="54">
        <v>419</v>
      </c>
      <c r="E14" s="54">
        <v>20236</v>
      </c>
      <c r="F14" s="53">
        <f>SUM(G14:H14)</f>
        <v>157</v>
      </c>
      <c r="G14" s="54">
        <v>0</v>
      </c>
      <c r="H14" s="54">
        <v>157</v>
      </c>
      <c r="I14" s="470" t="s">
        <v>39</v>
      </c>
      <c r="J14" s="470"/>
    </row>
    <row r="15" spans="1:11" ht="30" customHeight="1" thickTop="1" thickBot="1">
      <c r="A15" s="464" t="s">
        <v>40</v>
      </c>
      <c r="B15" s="464"/>
      <c r="C15" s="55">
        <f t="shared" ref="C15:C20" si="0">SUM(D15:E15)</f>
        <v>2689</v>
      </c>
      <c r="D15" s="56">
        <v>86</v>
      </c>
      <c r="E15" s="56">
        <v>2603</v>
      </c>
      <c r="F15" s="55">
        <f t="shared" ref="F15:F20" si="1">SUM(G15:H15)</f>
        <v>62</v>
      </c>
      <c r="G15" s="56">
        <v>0</v>
      </c>
      <c r="H15" s="56">
        <v>62</v>
      </c>
      <c r="I15" s="462" t="s">
        <v>339</v>
      </c>
      <c r="J15" s="462"/>
    </row>
    <row r="16" spans="1:11" ht="30" customHeight="1" thickTop="1" thickBot="1">
      <c r="A16" s="463" t="s">
        <v>41</v>
      </c>
      <c r="B16" s="463"/>
      <c r="C16" s="53">
        <f t="shared" si="0"/>
        <v>6770</v>
      </c>
      <c r="D16" s="54">
        <v>86</v>
      </c>
      <c r="E16" s="54">
        <v>6684</v>
      </c>
      <c r="F16" s="53">
        <f t="shared" si="1"/>
        <v>81</v>
      </c>
      <c r="G16" s="54">
        <v>10</v>
      </c>
      <c r="H16" s="54">
        <v>71</v>
      </c>
      <c r="I16" s="470" t="s">
        <v>340</v>
      </c>
      <c r="J16" s="470"/>
    </row>
    <row r="17" spans="1:11" ht="30" customHeight="1" thickTop="1" thickBot="1">
      <c r="A17" s="464" t="s">
        <v>42</v>
      </c>
      <c r="B17" s="464"/>
      <c r="C17" s="55">
        <f t="shared" si="0"/>
        <v>981</v>
      </c>
      <c r="D17" s="56">
        <v>43</v>
      </c>
      <c r="E17" s="56">
        <v>938</v>
      </c>
      <c r="F17" s="55">
        <f t="shared" si="1"/>
        <v>28</v>
      </c>
      <c r="G17" s="56">
        <v>0</v>
      </c>
      <c r="H17" s="56">
        <v>28</v>
      </c>
      <c r="I17" s="462" t="s">
        <v>341</v>
      </c>
      <c r="J17" s="462"/>
    </row>
    <row r="18" spans="1:11" ht="30" customHeight="1" thickTop="1" thickBot="1">
      <c r="A18" s="463" t="s">
        <v>43</v>
      </c>
      <c r="B18" s="463"/>
      <c r="C18" s="53">
        <f t="shared" si="0"/>
        <v>1224</v>
      </c>
      <c r="D18" s="54">
        <v>0</v>
      </c>
      <c r="E18" s="54">
        <v>1224</v>
      </c>
      <c r="F18" s="53">
        <f t="shared" si="1"/>
        <v>32</v>
      </c>
      <c r="G18" s="54">
        <v>0</v>
      </c>
      <c r="H18" s="54">
        <v>32</v>
      </c>
      <c r="I18" s="470" t="s">
        <v>44</v>
      </c>
      <c r="J18" s="470"/>
    </row>
    <row r="19" spans="1:11" ht="30" customHeight="1" thickTop="1" thickBot="1">
      <c r="A19" s="464" t="s">
        <v>45</v>
      </c>
      <c r="B19" s="464"/>
      <c r="C19" s="55">
        <f t="shared" si="0"/>
        <v>12585</v>
      </c>
      <c r="D19" s="56">
        <v>0</v>
      </c>
      <c r="E19" s="56">
        <v>12585</v>
      </c>
      <c r="F19" s="55">
        <f t="shared" si="1"/>
        <v>426</v>
      </c>
      <c r="G19" s="56">
        <v>0</v>
      </c>
      <c r="H19" s="56">
        <v>426</v>
      </c>
      <c r="I19" s="462" t="s">
        <v>46</v>
      </c>
      <c r="J19" s="462"/>
    </row>
    <row r="20" spans="1:11" ht="30" customHeight="1" thickTop="1">
      <c r="A20" s="478" t="s">
        <v>47</v>
      </c>
      <c r="B20" s="478"/>
      <c r="C20" s="101">
        <f t="shared" si="0"/>
        <v>0</v>
      </c>
      <c r="D20" s="105">
        <v>0</v>
      </c>
      <c r="E20" s="105">
        <v>0</v>
      </c>
      <c r="F20" s="101">
        <f t="shared" si="1"/>
        <v>0</v>
      </c>
      <c r="G20" s="105">
        <v>0</v>
      </c>
      <c r="H20" s="105">
        <v>0</v>
      </c>
      <c r="I20" s="477" t="s">
        <v>48</v>
      </c>
      <c r="J20" s="477"/>
    </row>
    <row r="21" spans="1:11" ht="47.25" customHeight="1">
      <c r="A21" s="474" t="s">
        <v>13</v>
      </c>
      <c r="B21" s="474"/>
      <c r="C21" s="165">
        <f t="shared" ref="C21:G21" si="2">SUM(C12:C20)</f>
        <v>50123</v>
      </c>
      <c r="D21" s="165">
        <f t="shared" si="2"/>
        <v>634</v>
      </c>
      <c r="E21" s="165">
        <f t="shared" si="2"/>
        <v>49489</v>
      </c>
      <c r="F21" s="165">
        <f t="shared" si="2"/>
        <v>838</v>
      </c>
      <c r="G21" s="165">
        <f t="shared" si="2"/>
        <v>10</v>
      </c>
      <c r="H21" s="165">
        <f>SUM(H12:H20)</f>
        <v>828</v>
      </c>
      <c r="I21" s="475" t="s">
        <v>10</v>
      </c>
      <c r="J21" s="475"/>
    </row>
    <row r="22" spans="1:11" ht="17.25" customHeight="1">
      <c r="K22" s="46"/>
    </row>
    <row r="23" spans="1:11">
      <c r="K23" s="46"/>
    </row>
    <row r="24" spans="1:11">
      <c r="K24" s="46"/>
    </row>
    <row r="25" spans="1:11">
      <c r="K25" s="46"/>
    </row>
    <row r="26" spans="1:11">
      <c r="K26" s="46"/>
    </row>
    <row r="27" spans="1:11">
      <c r="K27" s="46"/>
    </row>
    <row r="28" spans="1:11">
      <c r="K28" s="46"/>
    </row>
    <row r="29" spans="1:11">
      <c r="K29" s="46"/>
    </row>
    <row r="30" spans="1:11">
      <c r="K30" s="46"/>
    </row>
    <row r="31" spans="1:11">
      <c r="K31" s="46"/>
    </row>
    <row r="32" spans="1:11">
      <c r="K32" s="46"/>
    </row>
    <row r="33" spans="1:11">
      <c r="A33" s="12"/>
      <c r="K33" s="46"/>
    </row>
    <row r="34" spans="1:11">
      <c r="A34" s="12"/>
      <c r="K34" s="46"/>
    </row>
    <row r="35" spans="1:11">
      <c r="A35" s="12"/>
      <c r="K35" s="46"/>
    </row>
    <row r="36" spans="1:11">
      <c r="A36" s="12"/>
      <c r="K36" s="46"/>
    </row>
    <row r="37" spans="1:11">
      <c r="A37" s="12"/>
      <c r="K37" s="46"/>
    </row>
    <row r="38" spans="1:11">
      <c r="A38" s="12"/>
      <c r="K38" s="46"/>
    </row>
    <row r="39" spans="1:11">
      <c r="A39" s="12"/>
      <c r="K39" s="46"/>
    </row>
    <row r="40" spans="1:11">
      <c r="A40" s="12"/>
      <c r="K40" s="46"/>
    </row>
    <row r="41" spans="1:11">
      <c r="A41" s="12"/>
      <c r="K41" s="46"/>
    </row>
    <row r="42" spans="1:11">
      <c r="A42" s="12"/>
      <c r="K42" s="46"/>
    </row>
    <row r="43" spans="1:11">
      <c r="A43" s="12"/>
      <c r="K43" s="46"/>
    </row>
  </sheetData>
  <mergeCells count="35">
    <mergeCell ref="A1:J1"/>
    <mergeCell ref="A7:B7"/>
    <mergeCell ref="I7:J7"/>
    <mergeCell ref="E7:F7"/>
    <mergeCell ref="A5:J5"/>
    <mergeCell ref="A2:J2"/>
    <mergeCell ref="A3:J3"/>
    <mergeCell ref="A6:J6"/>
    <mergeCell ref="A4:J4"/>
    <mergeCell ref="A21:B21"/>
    <mergeCell ref="I21:J21"/>
    <mergeCell ref="A12:B12"/>
    <mergeCell ref="A13:B13"/>
    <mergeCell ref="A14:B14"/>
    <mergeCell ref="A15:B15"/>
    <mergeCell ref="I19:J19"/>
    <mergeCell ref="I20:J20"/>
    <mergeCell ref="I16:J16"/>
    <mergeCell ref="I17:J17"/>
    <mergeCell ref="A20:B20"/>
    <mergeCell ref="I18:J18"/>
    <mergeCell ref="I12:J12"/>
    <mergeCell ref="A17:B17"/>
    <mergeCell ref="A18:B18"/>
    <mergeCell ref="I13:J13"/>
    <mergeCell ref="I15:J15"/>
    <mergeCell ref="A16:B16"/>
    <mergeCell ref="A19:B19"/>
    <mergeCell ref="F9:H9"/>
    <mergeCell ref="F8:H8"/>
    <mergeCell ref="I8:J11"/>
    <mergeCell ref="I14:J14"/>
    <mergeCell ref="A8:B11"/>
    <mergeCell ref="C8:E8"/>
    <mergeCell ref="C9:E9"/>
  </mergeCells>
  <phoneticPr fontId="17" type="noConversion"/>
  <printOptions horizontalCentered="1" verticalCentered="1"/>
  <pageMargins left="0" right="0" top="0" bottom="0" header="0.31496062992125984" footer="0.31496062992125984"/>
  <pageSetup paperSize="9" scale="9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tint="0.39997558519241921"/>
  </sheetPr>
  <dimension ref="A1:L18"/>
  <sheetViews>
    <sheetView view="pageBreakPreview" zoomScaleNormal="100" zoomScaleSheetLayoutView="100" workbookViewId="0">
      <selection activeCell="P44" sqref="P44"/>
    </sheetView>
  </sheetViews>
  <sheetFormatPr defaultColWidth="9.125" defaultRowHeight="14.25"/>
  <cols>
    <col min="1" max="1" width="6.625" style="46" customWidth="1"/>
    <col min="2" max="2" width="35.625" style="12" customWidth="1"/>
    <col min="3" max="10" width="8.625" style="12" customWidth="1"/>
    <col min="11" max="11" width="30.625" style="12" customWidth="1"/>
    <col min="12" max="12" width="6.625" style="12" customWidth="1"/>
    <col min="13" max="16384" width="9.125" style="12"/>
  </cols>
  <sheetData>
    <row r="1" spans="1:12" s="5" customFormat="1" ht="48" customHeight="1">
      <c r="A1" s="406"/>
      <c r="B1" s="352"/>
      <c r="C1" s="352"/>
      <c r="D1" s="352"/>
      <c r="E1" s="352"/>
      <c r="F1" s="352"/>
      <c r="G1" s="352"/>
      <c r="H1" s="352"/>
      <c r="I1" s="352"/>
      <c r="J1" s="352"/>
      <c r="K1" s="352"/>
      <c r="L1" s="352"/>
    </row>
    <row r="2" spans="1:12" ht="15.75" customHeight="1">
      <c r="A2" s="407" t="s">
        <v>70</v>
      </c>
      <c r="B2" s="407"/>
      <c r="C2" s="407"/>
      <c r="D2" s="407"/>
      <c r="E2" s="407"/>
      <c r="F2" s="407"/>
      <c r="G2" s="407"/>
      <c r="H2" s="407"/>
      <c r="I2" s="407"/>
      <c r="J2" s="407"/>
      <c r="K2" s="407"/>
      <c r="L2" s="407"/>
    </row>
    <row r="3" spans="1:12" ht="15.75" customHeight="1">
      <c r="A3" s="407" t="s">
        <v>4</v>
      </c>
      <c r="B3" s="407"/>
      <c r="C3" s="407"/>
      <c r="D3" s="407"/>
      <c r="E3" s="407"/>
      <c r="F3" s="407"/>
      <c r="G3" s="407"/>
      <c r="H3" s="407"/>
      <c r="I3" s="407"/>
      <c r="J3" s="407"/>
      <c r="K3" s="407"/>
      <c r="L3" s="407"/>
    </row>
    <row r="4" spans="1:12" ht="15.75" customHeight="1">
      <c r="A4" s="415" t="s">
        <v>71</v>
      </c>
      <c r="B4" s="415"/>
      <c r="C4" s="415"/>
      <c r="D4" s="415"/>
      <c r="E4" s="415"/>
      <c r="F4" s="415"/>
      <c r="G4" s="415"/>
      <c r="H4" s="415"/>
      <c r="I4" s="415"/>
      <c r="J4" s="415"/>
      <c r="K4" s="415"/>
      <c r="L4" s="415"/>
    </row>
    <row r="5" spans="1:12" ht="15.75" customHeight="1">
      <c r="A5" s="415" t="s">
        <v>137</v>
      </c>
      <c r="B5" s="415"/>
      <c r="C5" s="415"/>
      <c r="D5" s="415"/>
      <c r="E5" s="415"/>
      <c r="F5" s="415"/>
      <c r="G5" s="415"/>
      <c r="H5" s="415"/>
      <c r="I5" s="415"/>
      <c r="J5" s="415"/>
      <c r="K5" s="415"/>
      <c r="L5" s="415"/>
    </row>
    <row r="6" spans="1:12" ht="15.75" customHeight="1">
      <c r="A6" s="415">
        <v>2022</v>
      </c>
      <c r="B6" s="415"/>
      <c r="C6" s="415"/>
      <c r="D6" s="415"/>
      <c r="E6" s="415"/>
      <c r="F6" s="415"/>
      <c r="G6" s="415"/>
      <c r="H6" s="415"/>
      <c r="I6" s="415"/>
      <c r="J6" s="415"/>
      <c r="K6" s="415"/>
      <c r="L6" s="415"/>
    </row>
    <row r="7" spans="1:12" ht="16.5" customHeight="1">
      <c r="A7" s="450" t="s">
        <v>449</v>
      </c>
      <c r="B7" s="451"/>
      <c r="D7" s="175"/>
      <c r="E7" s="37"/>
      <c r="F7" s="415"/>
      <c r="G7" s="415"/>
      <c r="H7" s="37"/>
      <c r="I7" s="37"/>
      <c r="J7" s="37"/>
      <c r="K7" s="452" t="s">
        <v>130</v>
      </c>
      <c r="L7" s="452"/>
    </row>
    <row r="8" spans="1:12" ht="41.25" customHeight="1">
      <c r="A8" s="486" t="s">
        <v>270</v>
      </c>
      <c r="B8" s="471" t="s">
        <v>16</v>
      </c>
      <c r="C8" s="69" t="s">
        <v>56</v>
      </c>
      <c r="D8" s="69" t="s">
        <v>57</v>
      </c>
      <c r="E8" s="69" t="s">
        <v>58</v>
      </c>
      <c r="F8" s="69" t="s">
        <v>469</v>
      </c>
      <c r="G8" s="69" t="s">
        <v>59</v>
      </c>
      <c r="H8" s="69" t="s">
        <v>60</v>
      </c>
      <c r="I8" s="69" t="s">
        <v>61</v>
      </c>
      <c r="J8" s="69" t="s">
        <v>62</v>
      </c>
      <c r="K8" s="467" t="s">
        <v>22</v>
      </c>
      <c r="L8" s="480"/>
    </row>
    <row r="9" spans="1:12" ht="45">
      <c r="A9" s="487"/>
      <c r="B9" s="473"/>
      <c r="C9" s="73" t="s">
        <v>13</v>
      </c>
      <c r="D9" s="73" t="s">
        <v>63</v>
      </c>
      <c r="E9" s="73" t="s">
        <v>64</v>
      </c>
      <c r="F9" s="73" t="s">
        <v>65</v>
      </c>
      <c r="G9" s="73" t="s">
        <v>66</v>
      </c>
      <c r="H9" s="73" t="s">
        <v>67</v>
      </c>
      <c r="I9" s="73" t="s">
        <v>68</v>
      </c>
      <c r="J9" s="73" t="s">
        <v>69</v>
      </c>
      <c r="K9" s="469"/>
      <c r="L9" s="481"/>
    </row>
    <row r="10" spans="1:12" ht="21" customHeight="1" thickBot="1">
      <c r="A10" s="38">
        <v>4922</v>
      </c>
      <c r="B10" s="39" t="s">
        <v>347</v>
      </c>
      <c r="C10" s="162">
        <f>SUM(D10:J10)</f>
        <v>0</v>
      </c>
      <c r="D10" s="40">
        <v>0</v>
      </c>
      <c r="E10" s="40">
        <v>0</v>
      </c>
      <c r="F10" s="40">
        <v>0</v>
      </c>
      <c r="G10" s="40">
        <v>0</v>
      </c>
      <c r="H10" s="40">
        <v>0</v>
      </c>
      <c r="I10" s="40">
        <v>0</v>
      </c>
      <c r="J10" s="40">
        <v>0</v>
      </c>
      <c r="K10" s="485" t="s">
        <v>349</v>
      </c>
      <c r="L10" s="485"/>
    </row>
    <row r="11" spans="1:12" ht="21" customHeight="1" thickBot="1">
      <c r="A11" s="41">
        <v>4923</v>
      </c>
      <c r="B11" s="42" t="s">
        <v>348</v>
      </c>
      <c r="C11" s="124">
        <f t="shared" ref="C11:C15" si="0">SUM(D11:J11)</f>
        <v>18824</v>
      </c>
      <c r="D11" s="159">
        <v>0</v>
      </c>
      <c r="E11" s="159">
        <v>309</v>
      </c>
      <c r="F11" s="159">
        <v>4193</v>
      </c>
      <c r="G11" s="159">
        <v>6997</v>
      </c>
      <c r="H11" s="159">
        <v>7325</v>
      </c>
      <c r="I11" s="159">
        <v>0</v>
      </c>
      <c r="J11" s="159">
        <v>0</v>
      </c>
      <c r="K11" s="484" t="s">
        <v>139</v>
      </c>
      <c r="L11" s="484"/>
    </row>
    <row r="12" spans="1:12" ht="27.75" customHeight="1" thickBot="1">
      <c r="A12" s="38">
        <v>4924</v>
      </c>
      <c r="B12" s="39" t="s">
        <v>350</v>
      </c>
      <c r="C12" s="163">
        <f t="shared" si="0"/>
        <v>0</v>
      </c>
      <c r="D12" s="40">
        <v>0</v>
      </c>
      <c r="E12" s="40">
        <v>0</v>
      </c>
      <c r="F12" s="40">
        <v>0</v>
      </c>
      <c r="G12" s="40">
        <v>0</v>
      </c>
      <c r="H12" s="40">
        <v>0</v>
      </c>
      <c r="I12" s="40">
        <v>0</v>
      </c>
      <c r="J12" s="40">
        <v>0</v>
      </c>
      <c r="K12" s="485" t="s">
        <v>354</v>
      </c>
      <c r="L12" s="485"/>
    </row>
    <row r="13" spans="1:12" ht="21" customHeight="1" thickBot="1">
      <c r="A13" s="41">
        <v>4925</v>
      </c>
      <c r="B13" s="42" t="s">
        <v>352</v>
      </c>
      <c r="C13" s="124">
        <f t="shared" si="0"/>
        <v>6385</v>
      </c>
      <c r="D13" s="159">
        <v>259</v>
      </c>
      <c r="E13" s="159">
        <v>45</v>
      </c>
      <c r="F13" s="159">
        <v>528</v>
      </c>
      <c r="G13" s="159">
        <v>99</v>
      </c>
      <c r="H13" s="159">
        <v>5454</v>
      </c>
      <c r="I13" s="159">
        <v>0</v>
      </c>
      <c r="J13" s="159">
        <v>0</v>
      </c>
      <c r="K13" s="484" t="s">
        <v>353</v>
      </c>
      <c r="L13" s="484"/>
    </row>
    <row r="14" spans="1:12" s="193" customFormat="1" ht="27.75" customHeight="1" thickBot="1">
      <c r="A14" s="297">
        <v>5</v>
      </c>
      <c r="B14" s="222" t="s">
        <v>525</v>
      </c>
      <c r="C14" s="226">
        <f t="shared" si="0"/>
        <v>4123</v>
      </c>
      <c r="D14" s="224">
        <v>1316</v>
      </c>
      <c r="E14" s="224">
        <v>382</v>
      </c>
      <c r="F14" s="224">
        <v>81</v>
      </c>
      <c r="G14" s="224">
        <v>1124</v>
      </c>
      <c r="H14" s="224">
        <v>1026</v>
      </c>
      <c r="I14" s="224">
        <v>194</v>
      </c>
      <c r="J14" s="224">
        <v>0</v>
      </c>
      <c r="K14" s="482" t="s">
        <v>524</v>
      </c>
      <c r="L14" s="482"/>
    </row>
    <row r="15" spans="1:12" ht="21" customHeight="1">
      <c r="A15" s="301">
        <v>61</v>
      </c>
      <c r="B15" s="188" t="s">
        <v>346</v>
      </c>
      <c r="C15" s="191">
        <f t="shared" si="0"/>
        <v>0</v>
      </c>
      <c r="D15" s="192">
        <v>0</v>
      </c>
      <c r="E15" s="192">
        <v>0</v>
      </c>
      <c r="F15" s="192">
        <v>0</v>
      </c>
      <c r="G15" s="192">
        <v>0</v>
      </c>
      <c r="H15" s="192">
        <v>0</v>
      </c>
      <c r="I15" s="192">
        <v>0</v>
      </c>
      <c r="J15" s="192">
        <v>0</v>
      </c>
      <c r="K15" s="483" t="s">
        <v>344</v>
      </c>
      <c r="L15" s="483"/>
    </row>
    <row r="16" spans="1:12" ht="27.75" customHeight="1">
      <c r="A16" s="227" t="s">
        <v>13</v>
      </c>
      <c r="B16" s="208"/>
      <c r="C16" s="209">
        <f>SUM(C10:C15)</f>
        <v>29332</v>
      </c>
      <c r="D16" s="210">
        <f t="shared" ref="D16:J16" si="1">SUM(D10:D15)</f>
        <v>1575</v>
      </c>
      <c r="E16" s="210">
        <f t="shared" si="1"/>
        <v>736</v>
      </c>
      <c r="F16" s="210">
        <f t="shared" si="1"/>
        <v>4802</v>
      </c>
      <c r="G16" s="210">
        <f t="shared" si="1"/>
        <v>8220</v>
      </c>
      <c r="H16" s="210">
        <f t="shared" si="1"/>
        <v>13805</v>
      </c>
      <c r="I16" s="210">
        <f>SUM(I10:I15)</f>
        <v>194</v>
      </c>
      <c r="J16" s="210">
        <f t="shared" si="1"/>
        <v>0</v>
      </c>
      <c r="K16" s="453" t="s">
        <v>10</v>
      </c>
      <c r="L16" s="453"/>
    </row>
    <row r="17" spans="1:12" ht="21" customHeight="1">
      <c r="A17" s="437" t="s">
        <v>522</v>
      </c>
      <c r="B17" s="437"/>
      <c r="C17" s="437"/>
      <c r="D17" s="437"/>
      <c r="E17" s="437"/>
      <c r="F17" s="437"/>
      <c r="I17" s="438" t="s">
        <v>523</v>
      </c>
      <c r="J17" s="438"/>
      <c r="K17" s="438"/>
      <c r="L17" s="438"/>
    </row>
    <row r="18" spans="1:12" hidden="1"/>
  </sheetData>
  <mergeCells count="21">
    <mergeCell ref="I17:L17"/>
    <mergeCell ref="A17:F17"/>
    <mergeCell ref="A1:L1"/>
    <mergeCell ref="A2:L2"/>
    <mergeCell ref="A3:L3"/>
    <mergeCell ref="A4:L4"/>
    <mergeCell ref="K13:L13"/>
    <mergeCell ref="A5:L5"/>
    <mergeCell ref="A7:B7"/>
    <mergeCell ref="A6:L6"/>
    <mergeCell ref="K7:L7"/>
    <mergeCell ref="F7:G7"/>
    <mergeCell ref="K10:L10"/>
    <mergeCell ref="K12:L12"/>
    <mergeCell ref="K11:L11"/>
    <mergeCell ref="A8:A9"/>
    <mergeCell ref="B8:B9"/>
    <mergeCell ref="K8:L9"/>
    <mergeCell ref="K14:L14"/>
    <mergeCell ref="K16:L16"/>
    <mergeCell ref="K15:L15"/>
  </mergeCells>
  <phoneticPr fontId="17" type="noConversion"/>
  <printOptions horizontalCentered="1" verticalCentered="1"/>
  <pageMargins left="0" right="0" top="0" bottom="0"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tint="0.39997558519241921"/>
  </sheetPr>
  <dimension ref="A1:P31"/>
  <sheetViews>
    <sheetView view="pageBreakPreview" zoomScale="80" zoomScaleNormal="100" zoomScaleSheetLayoutView="80" workbookViewId="0">
      <selection activeCell="P44" sqref="P44"/>
    </sheetView>
  </sheetViews>
  <sheetFormatPr defaultColWidth="9.125" defaultRowHeight="14.25"/>
  <cols>
    <col min="1" max="1" width="6.625" style="3" customWidth="1"/>
    <col min="2" max="2" width="31.375" style="1" customWidth="1"/>
    <col min="3" max="3" width="9.5" style="61" customWidth="1"/>
    <col min="4" max="7" width="8.625" style="1" customWidth="1"/>
    <col min="8" max="10" width="9.125" style="1" customWidth="1"/>
    <col min="11" max="13" width="8.625" style="1" customWidth="1"/>
    <col min="14" max="14" width="28.375" style="1" customWidth="1"/>
    <col min="15" max="15" width="6.625" style="1" customWidth="1"/>
    <col min="16" max="16384" width="9.125" style="1"/>
  </cols>
  <sheetData>
    <row r="1" spans="1:16" s="5" customFormat="1" ht="48.75" customHeight="1">
      <c r="A1" s="406"/>
      <c r="B1" s="406"/>
      <c r="C1" s="406"/>
      <c r="D1" s="406"/>
      <c r="E1" s="406"/>
      <c r="F1" s="406"/>
      <c r="G1" s="406"/>
      <c r="H1" s="406"/>
      <c r="I1" s="406"/>
      <c r="J1" s="406"/>
      <c r="K1" s="406"/>
      <c r="L1" s="406"/>
      <c r="M1" s="406"/>
      <c r="N1" s="406"/>
      <c r="O1" s="406"/>
      <c r="P1" s="10"/>
    </row>
    <row r="2" spans="1:16" ht="15.75" customHeight="1">
      <c r="A2" s="407" t="s">
        <v>89</v>
      </c>
      <c r="B2" s="407"/>
      <c r="C2" s="407"/>
      <c r="D2" s="407"/>
      <c r="E2" s="407"/>
      <c r="F2" s="407"/>
      <c r="G2" s="407"/>
      <c r="H2" s="407"/>
      <c r="I2" s="407"/>
      <c r="J2" s="407"/>
      <c r="K2" s="407"/>
      <c r="L2" s="407"/>
      <c r="M2" s="407"/>
      <c r="N2" s="407"/>
      <c r="O2" s="407"/>
    </row>
    <row r="3" spans="1:16" ht="15.75" customHeight="1">
      <c r="A3" s="407" t="s">
        <v>4</v>
      </c>
      <c r="B3" s="407"/>
      <c r="C3" s="407"/>
      <c r="D3" s="407"/>
      <c r="E3" s="407"/>
      <c r="F3" s="407"/>
      <c r="G3" s="407"/>
      <c r="H3" s="407"/>
      <c r="I3" s="407"/>
      <c r="J3" s="407"/>
      <c r="K3" s="407"/>
      <c r="L3" s="407"/>
      <c r="M3" s="407"/>
      <c r="N3" s="407"/>
      <c r="O3" s="407"/>
    </row>
    <row r="4" spans="1:16" ht="15.75" customHeight="1">
      <c r="A4" s="415" t="s">
        <v>90</v>
      </c>
      <c r="B4" s="415"/>
      <c r="C4" s="415"/>
      <c r="D4" s="415"/>
      <c r="E4" s="415"/>
      <c r="F4" s="415"/>
      <c r="G4" s="415"/>
      <c r="H4" s="415"/>
      <c r="I4" s="415"/>
      <c r="J4" s="415"/>
      <c r="K4" s="415"/>
      <c r="L4" s="415"/>
      <c r="M4" s="415"/>
      <c r="N4" s="415"/>
      <c r="O4" s="415"/>
    </row>
    <row r="5" spans="1:16" ht="15.75" customHeight="1">
      <c r="A5" s="415" t="s">
        <v>137</v>
      </c>
      <c r="B5" s="415"/>
      <c r="C5" s="415"/>
      <c r="D5" s="415"/>
      <c r="E5" s="415"/>
      <c r="F5" s="415"/>
      <c r="G5" s="415"/>
      <c r="H5" s="415"/>
      <c r="I5" s="415"/>
      <c r="J5" s="415"/>
      <c r="K5" s="415"/>
      <c r="L5" s="415"/>
      <c r="M5" s="415"/>
      <c r="N5" s="415"/>
      <c r="O5" s="415"/>
    </row>
    <row r="6" spans="1:16" ht="15.75" customHeight="1">
      <c r="A6" s="415">
        <v>2022</v>
      </c>
      <c r="B6" s="415"/>
      <c r="C6" s="415"/>
      <c r="D6" s="415"/>
      <c r="E6" s="415"/>
      <c r="F6" s="415"/>
      <c r="G6" s="415"/>
      <c r="H6" s="415"/>
      <c r="I6" s="415"/>
      <c r="J6" s="415"/>
      <c r="K6" s="415"/>
      <c r="L6" s="415"/>
      <c r="M6" s="415"/>
      <c r="N6" s="415"/>
      <c r="O6" s="415"/>
    </row>
    <row r="7" spans="1:16" ht="16.5" customHeight="1">
      <c r="A7" s="488" t="s">
        <v>450</v>
      </c>
      <c r="B7" s="489"/>
      <c r="D7" s="175"/>
      <c r="E7" s="37"/>
      <c r="F7" s="498"/>
      <c r="G7" s="498"/>
      <c r="H7" s="37"/>
      <c r="I7" s="37"/>
      <c r="J7" s="37"/>
      <c r="K7" s="497"/>
      <c r="L7" s="497"/>
      <c r="N7" s="497" t="s">
        <v>132</v>
      </c>
      <c r="O7" s="497"/>
    </row>
    <row r="8" spans="1:16" ht="69.599999999999994" customHeight="1">
      <c r="A8" s="486" t="s">
        <v>270</v>
      </c>
      <c r="B8" s="471" t="s">
        <v>16</v>
      </c>
      <c r="C8" s="69" t="s">
        <v>56</v>
      </c>
      <c r="D8" s="44" t="s">
        <v>72</v>
      </c>
      <c r="E8" s="44" t="s">
        <v>73</v>
      </c>
      <c r="F8" s="44" t="s">
        <v>470</v>
      </c>
      <c r="G8" s="44" t="s">
        <v>74</v>
      </c>
      <c r="H8" s="44" t="s">
        <v>75</v>
      </c>
      <c r="I8" s="44" t="s">
        <v>76</v>
      </c>
      <c r="J8" s="44" t="s">
        <v>77</v>
      </c>
      <c r="K8" s="44" t="s">
        <v>78</v>
      </c>
      <c r="L8" s="44" t="s">
        <v>79</v>
      </c>
      <c r="M8" s="71" t="s">
        <v>80</v>
      </c>
      <c r="N8" s="493" t="s">
        <v>22</v>
      </c>
      <c r="O8" s="494"/>
    </row>
    <row r="9" spans="1:16" ht="72.75" customHeight="1">
      <c r="A9" s="487"/>
      <c r="B9" s="473"/>
      <c r="C9" s="73" t="s">
        <v>13</v>
      </c>
      <c r="D9" s="45" t="s">
        <v>359</v>
      </c>
      <c r="E9" s="45" t="s">
        <v>81</v>
      </c>
      <c r="F9" s="45" t="s">
        <v>82</v>
      </c>
      <c r="G9" s="45" t="s">
        <v>83</v>
      </c>
      <c r="H9" s="45" t="s">
        <v>84</v>
      </c>
      <c r="I9" s="45" t="s">
        <v>85</v>
      </c>
      <c r="J9" s="45" t="s">
        <v>86</v>
      </c>
      <c r="K9" s="45" t="s">
        <v>87</v>
      </c>
      <c r="L9" s="45" t="s">
        <v>88</v>
      </c>
      <c r="M9" s="121" t="s">
        <v>342</v>
      </c>
      <c r="N9" s="495"/>
      <c r="O9" s="496"/>
    </row>
    <row r="10" spans="1:16" ht="30" customHeight="1" thickBot="1">
      <c r="A10" s="38">
        <v>4922</v>
      </c>
      <c r="B10" s="39" t="s">
        <v>347</v>
      </c>
      <c r="C10" s="157">
        <f>SUM(D10:M10)</f>
        <v>0</v>
      </c>
      <c r="D10" s="40">
        <v>0</v>
      </c>
      <c r="E10" s="40">
        <v>0</v>
      </c>
      <c r="F10" s="40">
        <v>0</v>
      </c>
      <c r="G10" s="40">
        <v>0</v>
      </c>
      <c r="H10" s="40">
        <v>0</v>
      </c>
      <c r="I10" s="40">
        <v>0</v>
      </c>
      <c r="J10" s="40">
        <v>0</v>
      </c>
      <c r="K10" s="40">
        <v>0</v>
      </c>
      <c r="L10" s="40">
        <v>0</v>
      </c>
      <c r="M10" s="40">
        <v>0</v>
      </c>
      <c r="N10" s="485" t="s">
        <v>349</v>
      </c>
      <c r="O10" s="485"/>
    </row>
    <row r="11" spans="1:16" ht="30" customHeight="1" thickBot="1">
      <c r="A11" s="41">
        <v>4923</v>
      </c>
      <c r="B11" s="42" t="s">
        <v>348</v>
      </c>
      <c r="C11" s="161">
        <f>SUM(D11:M11)</f>
        <v>8588</v>
      </c>
      <c r="D11" s="142">
        <v>464</v>
      </c>
      <c r="E11" s="142">
        <v>562</v>
      </c>
      <c r="F11" s="142">
        <v>0</v>
      </c>
      <c r="G11" s="142">
        <v>0</v>
      </c>
      <c r="H11" s="142">
        <v>1124</v>
      </c>
      <c r="I11" s="142">
        <v>364</v>
      </c>
      <c r="J11" s="142">
        <v>0</v>
      </c>
      <c r="K11" s="142">
        <v>1821</v>
      </c>
      <c r="L11" s="142">
        <v>843</v>
      </c>
      <c r="M11" s="142">
        <v>3410</v>
      </c>
      <c r="N11" s="484" t="s">
        <v>139</v>
      </c>
      <c r="O11" s="484"/>
    </row>
    <row r="12" spans="1:16" ht="30" customHeight="1" thickBot="1">
      <c r="A12" s="38">
        <v>4924</v>
      </c>
      <c r="B12" s="39" t="s">
        <v>350</v>
      </c>
      <c r="C12" s="157">
        <f>SUM(D12:M12)</f>
        <v>0</v>
      </c>
      <c r="D12" s="40">
        <v>0</v>
      </c>
      <c r="E12" s="40">
        <v>0</v>
      </c>
      <c r="F12" s="40">
        <v>0</v>
      </c>
      <c r="G12" s="40">
        <v>0</v>
      </c>
      <c r="H12" s="40">
        <v>0</v>
      </c>
      <c r="I12" s="40">
        <v>0</v>
      </c>
      <c r="J12" s="40">
        <v>0</v>
      </c>
      <c r="K12" s="40">
        <v>0</v>
      </c>
      <c r="L12" s="40">
        <v>0</v>
      </c>
      <c r="M12" s="40">
        <v>0</v>
      </c>
      <c r="N12" s="485" t="s">
        <v>354</v>
      </c>
      <c r="O12" s="485"/>
    </row>
    <row r="13" spans="1:16" ht="30" customHeight="1" thickBot="1">
      <c r="A13" s="41">
        <v>4925</v>
      </c>
      <c r="B13" s="42" t="s">
        <v>352</v>
      </c>
      <c r="C13" s="161">
        <f t="shared" ref="C13:C15" si="0">SUM(D13:M13)</f>
        <v>2203</v>
      </c>
      <c r="D13" s="142">
        <v>77</v>
      </c>
      <c r="E13" s="142">
        <v>0</v>
      </c>
      <c r="F13" s="142">
        <v>231</v>
      </c>
      <c r="G13" s="142">
        <v>5</v>
      </c>
      <c r="H13" s="142">
        <v>237</v>
      </c>
      <c r="I13" s="142">
        <v>101</v>
      </c>
      <c r="J13" s="142">
        <v>7</v>
      </c>
      <c r="K13" s="142">
        <v>196</v>
      </c>
      <c r="L13" s="142">
        <v>0</v>
      </c>
      <c r="M13" s="142">
        <v>1349</v>
      </c>
      <c r="N13" s="484" t="s">
        <v>353</v>
      </c>
      <c r="O13" s="484"/>
    </row>
    <row r="14" spans="1:16" s="193" customFormat="1" ht="36" customHeight="1" thickBot="1">
      <c r="A14" s="297">
        <v>5</v>
      </c>
      <c r="B14" s="222" t="s">
        <v>525</v>
      </c>
      <c r="C14" s="223">
        <f t="shared" si="0"/>
        <v>32055</v>
      </c>
      <c r="D14" s="224">
        <v>3378</v>
      </c>
      <c r="E14" s="224">
        <v>65</v>
      </c>
      <c r="F14" s="224">
        <v>3887</v>
      </c>
      <c r="G14" s="224">
        <v>90</v>
      </c>
      <c r="H14" s="224">
        <v>8635</v>
      </c>
      <c r="I14" s="224">
        <v>0</v>
      </c>
      <c r="J14" s="224">
        <v>280</v>
      </c>
      <c r="K14" s="224">
        <v>3564</v>
      </c>
      <c r="L14" s="224">
        <v>57</v>
      </c>
      <c r="M14" s="224">
        <v>12099</v>
      </c>
      <c r="N14" s="482" t="s">
        <v>524</v>
      </c>
      <c r="O14" s="482"/>
    </row>
    <row r="15" spans="1:16" ht="30" customHeight="1">
      <c r="A15" s="228">
        <v>61</v>
      </c>
      <c r="B15" s="229" t="s">
        <v>346</v>
      </c>
      <c r="C15" s="230">
        <f t="shared" si="0"/>
        <v>0</v>
      </c>
      <c r="D15" s="231">
        <v>0</v>
      </c>
      <c r="E15" s="231">
        <v>0</v>
      </c>
      <c r="F15" s="231">
        <v>0</v>
      </c>
      <c r="G15" s="231">
        <v>0</v>
      </c>
      <c r="H15" s="231">
        <v>0</v>
      </c>
      <c r="I15" s="231">
        <v>0</v>
      </c>
      <c r="J15" s="231">
        <v>0</v>
      </c>
      <c r="K15" s="231">
        <v>0</v>
      </c>
      <c r="L15" s="231">
        <v>0</v>
      </c>
      <c r="M15" s="231">
        <v>0</v>
      </c>
      <c r="N15" s="492" t="s">
        <v>344</v>
      </c>
      <c r="O15" s="492"/>
    </row>
    <row r="16" spans="1:16" ht="30" customHeight="1">
      <c r="A16" s="200" t="s">
        <v>13</v>
      </c>
      <c r="B16" s="201"/>
      <c r="C16" s="225">
        <f t="shared" ref="C16:M16" si="1">SUM(C10:C15)</f>
        <v>42846</v>
      </c>
      <c r="D16" s="202">
        <f t="shared" si="1"/>
        <v>3919</v>
      </c>
      <c r="E16" s="202">
        <f t="shared" si="1"/>
        <v>627</v>
      </c>
      <c r="F16" s="202">
        <f t="shared" si="1"/>
        <v>4118</v>
      </c>
      <c r="G16" s="202">
        <f t="shared" si="1"/>
        <v>95</v>
      </c>
      <c r="H16" s="202">
        <f t="shared" si="1"/>
        <v>9996</v>
      </c>
      <c r="I16" s="202">
        <f t="shared" si="1"/>
        <v>465</v>
      </c>
      <c r="J16" s="202">
        <f t="shared" si="1"/>
        <v>287</v>
      </c>
      <c r="K16" s="202">
        <f t="shared" si="1"/>
        <v>5581</v>
      </c>
      <c r="L16" s="202">
        <f t="shared" si="1"/>
        <v>900</v>
      </c>
      <c r="M16" s="202">
        <f t="shared" si="1"/>
        <v>16858</v>
      </c>
      <c r="N16" s="491" t="s">
        <v>10</v>
      </c>
      <c r="O16" s="491"/>
    </row>
    <row r="17" spans="1:15" ht="15" customHeight="1">
      <c r="A17" s="437" t="s">
        <v>522</v>
      </c>
      <c r="B17" s="437"/>
      <c r="C17" s="437"/>
      <c r="D17" s="437"/>
      <c r="E17" s="437"/>
      <c r="F17" s="437"/>
      <c r="J17" s="490" t="s">
        <v>523</v>
      </c>
      <c r="K17" s="490"/>
      <c r="L17" s="490"/>
      <c r="M17" s="490"/>
      <c r="N17" s="490"/>
      <c r="O17" s="490"/>
    </row>
    <row r="26" spans="1:15">
      <c r="A26" s="1"/>
      <c r="C26" s="1"/>
    </row>
    <row r="27" spans="1:15">
      <c r="A27" s="1"/>
      <c r="C27" s="1"/>
    </row>
    <row r="28" spans="1:15">
      <c r="A28" s="1"/>
      <c r="C28" s="1"/>
    </row>
    <row r="29" spans="1:15">
      <c r="A29" s="1"/>
      <c r="C29" s="1"/>
    </row>
    <row r="30" spans="1:15">
      <c r="A30" s="1"/>
      <c r="C30" s="1"/>
    </row>
    <row r="31" spans="1:15">
      <c r="A31" s="1"/>
      <c r="C31" s="1"/>
    </row>
  </sheetData>
  <mergeCells count="23">
    <mergeCell ref="A17:F17"/>
    <mergeCell ref="J17:O17"/>
    <mergeCell ref="N16:O16"/>
    <mergeCell ref="N15:O15"/>
    <mergeCell ref="A5:O5"/>
    <mergeCell ref="N8:O9"/>
    <mergeCell ref="N14:O14"/>
    <mergeCell ref="A6:O6"/>
    <mergeCell ref="N7:O7"/>
    <mergeCell ref="F7:G7"/>
    <mergeCell ref="K7:L7"/>
    <mergeCell ref="N11:O11"/>
    <mergeCell ref="N12:O12"/>
    <mergeCell ref="N13:O13"/>
    <mergeCell ref="A8:A9"/>
    <mergeCell ref="B8:B9"/>
    <mergeCell ref="A7:B7"/>
    <mergeCell ref="N10:O10"/>
    <mergeCell ref="M1:O1"/>
    <mergeCell ref="A4:O4"/>
    <mergeCell ref="A3:O3"/>
    <mergeCell ref="A2:O2"/>
    <mergeCell ref="A1:L1"/>
  </mergeCells>
  <phoneticPr fontId="17" type="noConversion"/>
  <printOptions horizontalCentered="1" verticalCentered="1"/>
  <pageMargins left="0" right="0" top="0" bottom="0" header="0.31496062992125984" footer="0.31496062992125984"/>
  <pageSetup paperSize="9" scale="7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tint="0.39997558519241921"/>
  </sheetPr>
  <dimension ref="A1:P21"/>
  <sheetViews>
    <sheetView view="pageBreakPreview" zoomScaleNormal="100" zoomScaleSheetLayoutView="100" workbookViewId="0">
      <selection activeCell="P44" sqref="P44"/>
    </sheetView>
  </sheetViews>
  <sheetFormatPr defaultColWidth="9.125" defaultRowHeight="15"/>
  <cols>
    <col min="1" max="1" width="7.375" style="3" customWidth="1"/>
    <col min="2" max="2" width="23.375" style="1" customWidth="1"/>
    <col min="3" max="3" width="9.5" style="94" customWidth="1"/>
    <col min="4" max="4" width="9.5" style="1" customWidth="1"/>
    <col min="5" max="5" width="9.5" style="94" customWidth="1"/>
    <col min="6" max="10" width="9.5" style="1" customWidth="1"/>
    <col min="11" max="11" width="11.375" style="1" customWidth="1"/>
    <col min="12" max="12" width="22.125" style="1" customWidth="1"/>
    <col min="13" max="13" width="6.625" style="1" customWidth="1"/>
    <col min="14" max="16384" width="9.125" style="1"/>
  </cols>
  <sheetData>
    <row r="1" spans="1:16" s="5" customFormat="1" ht="47.25" customHeight="1">
      <c r="A1" s="406"/>
      <c r="B1" s="352"/>
      <c r="C1" s="352"/>
      <c r="D1" s="352"/>
      <c r="E1" s="352"/>
      <c r="F1" s="352"/>
      <c r="G1" s="352"/>
      <c r="H1" s="352"/>
      <c r="I1" s="352"/>
      <c r="J1" s="352"/>
      <c r="K1" s="352"/>
      <c r="L1" s="352"/>
      <c r="M1" s="352"/>
      <c r="N1" s="10"/>
    </row>
    <row r="2" spans="1:16" s="12" customFormat="1" ht="18" customHeight="1">
      <c r="A2" s="407" t="s">
        <v>108</v>
      </c>
      <c r="B2" s="407"/>
      <c r="C2" s="407"/>
      <c r="D2" s="407"/>
      <c r="E2" s="407"/>
      <c r="F2" s="407"/>
      <c r="G2" s="407"/>
      <c r="H2" s="407"/>
      <c r="I2" s="407"/>
      <c r="J2" s="407"/>
      <c r="K2" s="407"/>
      <c r="L2" s="407"/>
      <c r="M2" s="407"/>
    </row>
    <row r="3" spans="1:16" s="12" customFormat="1" ht="18" customHeight="1">
      <c r="A3" s="407" t="s">
        <v>4</v>
      </c>
      <c r="B3" s="407"/>
      <c r="C3" s="407"/>
      <c r="D3" s="407"/>
      <c r="E3" s="407"/>
      <c r="F3" s="407"/>
      <c r="G3" s="407"/>
      <c r="H3" s="407"/>
      <c r="I3" s="407"/>
      <c r="J3" s="407"/>
      <c r="K3" s="407"/>
      <c r="L3" s="407"/>
      <c r="M3" s="407"/>
      <c r="N3" s="100"/>
      <c r="O3" s="100"/>
      <c r="P3" s="100"/>
    </row>
    <row r="4" spans="1:16" s="12" customFormat="1" ht="15.75" customHeight="1">
      <c r="A4" s="415" t="s">
        <v>109</v>
      </c>
      <c r="B4" s="415"/>
      <c r="C4" s="415"/>
      <c r="D4" s="415"/>
      <c r="E4" s="415"/>
      <c r="F4" s="415"/>
      <c r="G4" s="415"/>
      <c r="H4" s="415"/>
      <c r="I4" s="415"/>
      <c r="J4" s="415"/>
      <c r="K4" s="415"/>
      <c r="L4" s="415"/>
      <c r="M4" s="415"/>
    </row>
    <row r="5" spans="1:16" s="12" customFormat="1" ht="15.75" customHeight="1">
      <c r="A5" s="415" t="s">
        <v>137</v>
      </c>
      <c r="B5" s="415"/>
      <c r="C5" s="415"/>
      <c r="D5" s="415"/>
      <c r="E5" s="415"/>
      <c r="F5" s="415"/>
      <c r="G5" s="415"/>
      <c r="H5" s="415"/>
      <c r="I5" s="415"/>
      <c r="J5" s="415"/>
      <c r="K5" s="415"/>
      <c r="L5" s="415"/>
      <c r="M5" s="415"/>
    </row>
    <row r="6" spans="1:16" s="12" customFormat="1" ht="15.75" customHeight="1">
      <c r="A6" s="415">
        <v>2022</v>
      </c>
      <c r="B6" s="415"/>
      <c r="C6" s="415"/>
      <c r="D6" s="415"/>
      <c r="E6" s="415"/>
      <c r="F6" s="415"/>
      <c r="G6" s="415"/>
      <c r="H6" s="415"/>
      <c r="I6" s="415"/>
      <c r="J6" s="415"/>
      <c r="K6" s="415"/>
      <c r="L6" s="415"/>
      <c r="M6" s="415"/>
    </row>
    <row r="7" spans="1:16" s="12" customFormat="1" ht="18">
      <c r="A7" s="450" t="s">
        <v>451</v>
      </c>
      <c r="B7" s="451"/>
      <c r="C7" s="415"/>
      <c r="D7" s="507"/>
      <c r="E7" s="415"/>
      <c r="F7" s="415"/>
      <c r="G7" s="415"/>
      <c r="H7" s="415"/>
      <c r="I7" s="415"/>
      <c r="J7" s="415"/>
      <c r="K7" s="415"/>
      <c r="L7" s="452" t="s">
        <v>452</v>
      </c>
      <c r="M7" s="452"/>
    </row>
    <row r="8" spans="1:16" s="7" customFormat="1" ht="23.1" customHeight="1">
      <c r="A8" s="467" t="s">
        <v>267</v>
      </c>
      <c r="B8" s="471" t="s">
        <v>16</v>
      </c>
      <c r="C8" s="499" t="s">
        <v>91</v>
      </c>
      <c r="D8" s="499" t="s">
        <v>92</v>
      </c>
      <c r="E8" s="499" t="s">
        <v>93</v>
      </c>
      <c r="F8" s="499" t="s">
        <v>501</v>
      </c>
      <c r="G8" s="499"/>
      <c r="H8" s="499"/>
      <c r="I8" s="499" t="s">
        <v>94</v>
      </c>
      <c r="J8" s="499"/>
      <c r="K8" s="499"/>
      <c r="L8" s="504" t="s">
        <v>95</v>
      </c>
      <c r="M8" s="504"/>
    </row>
    <row r="9" spans="1:16" s="7" customFormat="1" ht="23.1" customHeight="1">
      <c r="A9" s="468"/>
      <c r="B9" s="472"/>
      <c r="C9" s="500"/>
      <c r="D9" s="500"/>
      <c r="E9" s="500"/>
      <c r="F9" s="503" t="s">
        <v>502</v>
      </c>
      <c r="G9" s="503"/>
      <c r="H9" s="503"/>
      <c r="I9" s="503" t="s">
        <v>96</v>
      </c>
      <c r="J9" s="503"/>
      <c r="K9" s="503"/>
      <c r="L9" s="505"/>
      <c r="M9" s="505"/>
    </row>
    <row r="10" spans="1:16" s="7" customFormat="1" ht="23.1" customHeight="1">
      <c r="A10" s="468"/>
      <c r="B10" s="472"/>
      <c r="C10" s="501" t="s">
        <v>97</v>
      </c>
      <c r="D10" s="501" t="s">
        <v>273</v>
      </c>
      <c r="E10" s="501" t="s">
        <v>99</v>
      </c>
      <c r="F10" s="69" t="s">
        <v>10</v>
      </c>
      <c r="G10" s="69" t="s">
        <v>100</v>
      </c>
      <c r="H10" s="69" t="s">
        <v>101</v>
      </c>
      <c r="I10" s="69" t="s">
        <v>10</v>
      </c>
      <c r="J10" s="44" t="s">
        <v>102</v>
      </c>
      <c r="K10" s="44" t="s">
        <v>103</v>
      </c>
      <c r="L10" s="505"/>
      <c r="M10" s="505"/>
    </row>
    <row r="11" spans="1:16" s="7" customFormat="1" ht="23.1" customHeight="1">
      <c r="A11" s="469"/>
      <c r="B11" s="473"/>
      <c r="C11" s="502"/>
      <c r="D11" s="502"/>
      <c r="E11" s="502"/>
      <c r="F11" s="73" t="s">
        <v>13</v>
      </c>
      <c r="G11" s="73" t="s">
        <v>104</v>
      </c>
      <c r="H11" s="73" t="s">
        <v>105</v>
      </c>
      <c r="I11" s="73" t="s">
        <v>13</v>
      </c>
      <c r="J11" s="45" t="s">
        <v>106</v>
      </c>
      <c r="K11" s="45" t="s">
        <v>107</v>
      </c>
      <c r="L11" s="506"/>
      <c r="M11" s="506"/>
    </row>
    <row r="12" spans="1:16" ht="51.75" customHeight="1">
      <c r="A12" s="32">
        <v>49</v>
      </c>
      <c r="B12" s="33" t="s">
        <v>345</v>
      </c>
      <c r="C12" s="194">
        <f>SUM(E12-D12)</f>
        <v>60789</v>
      </c>
      <c r="D12" s="195">
        <v>878</v>
      </c>
      <c r="E12" s="196">
        <v>61667</v>
      </c>
      <c r="F12" s="196">
        <f t="shared" ref="F12:F14" si="0">SUM(G12:H12)</f>
        <v>36000</v>
      </c>
      <c r="G12" s="195">
        <v>10791</v>
      </c>
      <c r="H12" s="195">
        <v>25209</v>
      </c>
      <c r="I12" s="196">
        <f t="shared" ref="I12:I14" si="1">SUM(J12:K12)</f>
        <v>97667</v>
      </c>
      <c r="J12" s="195">
        <v>37</v>
      </c>
      <c r="K12" s="195">
        <v>97630</v>
      </c>
      <c r="L12" s="404" t="s">
        <v>343</v>
      </c>
      <c r="M12" s="405"/>
    </row>
    <row r="13" spans="1:16" ht="60" customHeight="1">
      <c r="A13" s="298">
        <v>5</v>
      </c>
      <c r="B13" s="232" t="s">
        <v>525</v>
      </c>
      <c r="C13" s="240">
        <f>SUM(E13-D13)</f>
        <v>299548</v>
      </c>
      <c r="D13" s="234">
        <v>2776</v>
      </c>
      <c r="E13" s="233">
        <v>302324</v>
      </c>
      <c r="F13" s="239">
        <f t="shared" si="0"/>
        <v>36176</v>
      </c>
      <c r="G13" s="234">
        <v>32055</v>
      </c>
      <c r="H13" s="234">
        <v>4121</v>
      </c>
      <c r="I13" s="239">
        <f t="shared" si="1"/>
        <v>338500</v>
      </c>
      <c r="J13" s="234">
        <v>7</v>
      </c>
      <c r="K13" s="234">
        <v>338493</v>
      </c>
      <c r="L13" s="512" t="s">
        <v>524</v>
      </c>
      <c r="M13" s="512"/>
    </row>
    <row r="14" spans="1:16" ht="51.75" customHeight="1">
      <c r="A14" s="32">
        <v>61</v>
      </c>
      <c r="B14" s="33" t="s">
        <v>346</v>
      </c>
      <c r="C14" s="187">
        <f t="shared" ref="C14" si="2">SUM(E14-D14)</f>
        <v>0</v>
      </c>
      <c r="D14" s="34">
        <v>0</v>
      </c>
      <c r="E14" s="186">
        <v>0</v>
      </c>
      <c r="F14" s="186">
        <f t="shared" si="0"/>
        <v>0</v>
      </c>
      <c r="G14" s="34">
        <v>0</v>
      </c>
      <c r="H14" s="34">
        <v>0</v>
      </c>
      <c r="I14" s="186">
        <f t="shared" si="1"/>
        <v>0</v>
      </c>
      <c r="J14" s="34">
        <v>0</v>
      </c>
      <c r="K14" s="34">
        <v>0</v>
      </c>
      <c r="L14" s="513" t="s">
        <v>344</v>
      </c>
      <c r="M14" s="514"/>
    </row>
    <row r="15" spans="1:16" ht="36" customHeight="1">
      <c r="A15" s="510" t="s">
        <v>13</v>
      </c>
      <c r="B15" s="511"/>
      <c r="C15" s="197">
        <f t="shared" ref="C15:J15" si="3">SUM(C12:C14)</f>
        <v>360337</v>
      </c>
      <c r="D15" s="198">
        <f t="shared" si="3"/>
        <v>3654</v>
      </c>
      <c r="E15" s="165">
        <f t="shared" si="3"/>
        <v>363991</v>
      </c>
      <c r="F15" s="165">
        <f t="shared" si="3"/>
        <v>72176</v>
      </c>
      <c r="G15" s="198">
        <f t="shared" si="3"/>
        <v>42846</v>
      </c>
      <c r="H15" s="198">
        <f t="shared" si="3"/>
        <v>29330</v>
      </c>
      <c r="I15" s="165">
        <f t="shared" si="3"/>
        <v>436167</v>
      </c>
      <c r="J15" s="198">
        <f t="shared" si="3"/>
        <v>44</v>
      </c>
      <c r="K15" s="198">
        <f>SUM(K12:K14)</f>
        <v>436123</v>
      </c>
      <c r="L15" s="391" t="s">
        <v>10</v>
      </c>
      <c r="M15" s="392"/>
    </row>
    <row r="16" spans="1:16" ht="15" customHeight="1">
      <c r="A16" s="509" t="s">
        <v>522</v>
      </c>
      <c r="B16" s="509"/>
      <c r="C16" s="509"/>
      <c r="D16" s="509"/>
      <c r="E16" s="509"/>
      <c r="F16" s="509"/>
      <c r="J16" s="508" t="s">
        <v>523</v>
      </c>
      <c r="K16" s="508"/>
      <c r="L16" s="508"/>
      <c r="M16" s="508"/>
      <c r="N16" s="185"/>
      <c r="O16" s="185"/>
    </row>
    <row r="17" spans="3:15" ht="14.25" customHeight="1">
      <c r="C17" s="1"/>
      <c r="E17" s="1"/>
    </row>
    <row r="18" spans="3:15" ht="14.25" customHeight="1">
      <c r="C18" s="1"/>
      <c r="E18" s="1"/>
      <c r="I18" s="125"/>
    </row>
    <row r="19" spans="3:15" ht="14.25" customHeight="1">
      <c r="C19" s="1"/>
      <c r="E19" s="1"/>
      <c r="I19" s="125"/>
    </row>
    <row r="20" spans="3:15" ht="14.25" customHeight="1">
      <c r="C20" s="1"/>
      <c r="E20" s="1"/>
      <c r="K20" s="125"/>
      <c r="L20" s="125"/>
      <c r="M20"/>
      <c r="N20"/>
      <c r="O20" s="125"/>
    </row>
    <row r="21" spans="3:15" ht="14.25" customHeight="1">
      <c r="C21" s="1"/>
      <c r="E21" s="1"/>
      <c r="K21" s="125"/>
      <c r="L21" s="125"/>
      <c r="M21"/>
      <c r="N21"/>
      <c r="O21" s="125"/>
    </row>
  </sheetData>
  <mergeCells count="29">
    <mergeCell ref="J16:M16"/>
    <mergeCell ref="A16:F16"/>
    <mergeCell ref="A15:B15"/>
    <mergeCell ref="L15:M15"/>
    <mergeCell ref="L12:M12"/>
    <mergeCell ref="L13:M13"/>
    <mergeCell ref="L14:M14"/>
    <mergeCell ref="A1:M1"/>
    <mergeCell ref="E10:E11"/>
    <mergeCell ref="D8:D9"/>
    <mergeCell ref="E8:E9"/>
    <mergeCell ref="L8:M11"/>
    <mergeCell ref="A5:M5"/>
    <mergeCell ref="A3:M3"/>
    <mergeCell ref="A4:M4"/>
    <mergeCell ref="A2:M2"/>
    <mergeCell ref="D10:D11"/>
    <mergeCell ref="A6:M6"/>
    <mergeCell ref="A7:B7"/>
    <mergeCell ref="C7:K7"/>
    <mergeCell ref="I8:K8"/>
    <mergeCell ref="I9:K9"/>
    <mergeCell ref="L7:M7"/>
    <mergeCell ref="F8:H8"/>
    <mergeCell ref="A8:A11"/>
    <mergeCell ref="B8:B11"/>
    <mergeCell ref="C8:C9"/>
    <mergeCell ref="C10:C11"/>
    <mergeCell ref="F9:H9"/>
  </mergeCells>
  <phoneticPr fontId="17" type="noConversion"/>
  <printOptions horizontalCentered="1" verticalCentered="1"/>
  <pageMargins left="0.39370078740157483" right="0.39370078740157483" top="0" bottom="0" header="0.31496062992125984" footer="0.31496062992125984"/>
  <pageSetup paperSize="9" scale="8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tint="0.39997558519241921"/>
  </sheetPr>
  <dimension ref="A1:P40"/>
  <sheetViews>
    <sheetView view="pageBreakPreview" zoomScale="90" zoomScaleNormal="100" zoomScaleSheetLayoutView="90" workbookViewId="0">
      <selection activeCell="P44" sqref="P44"/>
    </sheetView>
  </sheetViews>
  <sheetFormatPr defaultColWidth="9.125" defaultRowHeight="15"/>
  <cols>
    <col min="1" max="1" width="7.625" style="3" customWidth="1"/>
    <col min="2" max="2" width="30.625" style="1" customWidth="1"/>
    <col min="3" max="3" width="9" style="94" customWidth="1"/>
    <col min="4" max="4" width="9" style="1" customWidth="1"/>
    <col min="5" max="5" width="9" style="94" customWidth="1"/>
    <col min="6" max="11" width="9" style="1" customWidth="1"/>
    <col min="12" max="12" width="25.625" style="1" customWidth="1"/>
    <col min="13" max="13" width="7.625" style="1" customWidth="1"/>
    <col min="14" max="16384" width="9.125" style="1"/>
  </cols>
  <sheetData>
    <row r="1" spans="1:14" s="5" customFormat="1" ht="49.5" customHeight="1">
      <c r="A1" s="406"/>
      <c r="B1" s="352"/>
      <c r="C1" s="352"/>
      <c r="D1" s="352"/>
      <c r="E1" s="352"/>
      <c r="F1" s="352"/>
      <c r="G1" s="352"/>
      <c r="H1" s="352"/>
      <c r="I1" s="352"/>
      <c r="J1" s="352"/>
      <c r="K1" s="352"/>
      <c r="L1" s="352"/>
      <c r="M1" s="352"/>
      <c r="N1" s="10"/>
    </row>
    <row r="2" spans="1:14" ht="18" customHeight="1">
      <c r="A2" s="407" t="s">
        <v>108</v>
      </c>
      <c r="B2" s="407"/>
      <c r="C2" s="407"/>
      <c r="D2" s="407"/>
      <c r="E2" s="407"/>
      <c r="F2" s="407"/>
      <c r="G2" s="407"/>
      <c r="H2" s="407"/>
      <c r="I2" s="407"/>
      <c r="J2" s="407"/>
      <c r="K2" s="407"/>
      <c r="L2" s="407"/>
      <c r="M2" s="12"/>
    </row>
    <row r="3" spans="1:14" ht="18" customHeight="1">
      <c r="A3" s="407" t="s">
        <v>4</v>
      </c>
      <c r="B3" s="407"/>
      <c r="C3" s="407"/>
      <c r="D3" s="407"/>
      <c r="E3" s="407"/>
      <c r="F3" s="407"/>
      <c r="G3" s="407"/>
      <c r="H3" s="407"/>
      <c r="I3" s="407"/>
      <c r="J3" s="407"/>
      <c r="K3" s="407"/>
      <c r="L3" s="407"/>
      <c r="M3" s="407"/>
      <c r="N3" s="100"/>
    </row>
    <row r="4" spans="1:14" ht="15.75" customHeight="1">
      <c r="A4" s="415" t="s">
        <v>109</v>
      </c>
      <c r="B4" s="415"/>
      <c r="C4" s="415"/>
      <c r="D4" s="415"/>
      <c r="E4" s="415"/>
      <c r="F4" s="415"/>
      <c r="G4" s="415"/>
      <c r="H4" s="415"/>
      <c r="I4" s="415"/>
      <c r="J4" s="415"/>
      <c r="K4" s="415"/>
      <c r="L4" s="415"/>
      <c r="M4" s="12"/>
    </row>
    <row r="5" spans="1:14" ht="15.75" customHeight="1">
      <c r="A5" s="415" t="s">
        <v>137</v>
      </c>
      <c r="B5" s="415"/>
      <c r="C5" s="415"/>
      <c r="D5" s="415"/>
      <c r="E5" s="415"/>
      <c r="F5" s="415"/>
      <c r="G5" s="415"/>
      <c r="H5" s="415"/>
      <c r="I5" s="415"/>
      <c r="J5" s="415"/>
      <c r="K5" s="415"/>
      <c r="L5" s="415"/>
      <c r="M5" s="12"/>
    </row>
    <row r="6" spans="1:14" ht="15.75" customHeight="1">
      <c r="A6" s="415">
        <v>2022</v>
      </c>
      <c r="B6" s="415"/>
      <c r="C6" s="415"/>
      <c r="D6" s="415"/>
      <c r="E6" s="415"/>
      <c r="F6" s="415"/>
      <c r="G6" s="415"/>
      <c r="H6" s="415"/>
      <c r="I6" s="415"/>
      <c r="J6" s="415"/>
      <c r="K6" s="415"/>
      <c r="L6" s="415"/>
      <c r="M6" s="415"/>
    </row>
    <row r="7" spans="1:14" ht="16.5" customHeight="1">
      <c r="A7" s="450" t="s">
        <v>453</v>
      </c>
      <c r="B7" s="451"/>
      <c r="C7" s="515"/>
      <c r="D7" s="516"/>
      <c r="E7" s="515"/>
      <c r="F7" s="515"/>
      <c r="G7" s="515"/>
      <c r="H7" s="515"/>
      <c r="I7" s="515"/>
      <c r="J7" s="515"/>
      <c r="K7" s="515"/>
      <c r="L7" s="452" t="s">
        <v>454</v>
      </c>
      <c r="M7" s="452"/>
    </row>
    <row r="8" spans="1:14" ht="21" customHeight="1">
      <c r="A8" s="467" t="s">
        <v>267</v>
      </c>
      <c r="B8" s="471" t="s">
        <v>16</v>
      </c>
      <c r="C8" s="466" t="s">
        <v>91</v>
      </c>
      <c r="D8" s="466" t="s">
        <v>92</v>
      </c>
      <c r="E8" s="466" t="s">
        <v>93</v>
      </c>
      <c r="F8" s="466" t="s">
        <v>501</v>
      </c>
      <c r="G8" s="466"/>
      <c r="H8" s="466"/>
      <c r="I8" s="466" t="s">
        <v>94</v>
      </c>
      <c r="J8" s="466"/>
      <c r="K8" s="466"/>
      <c r="L8" s="524" t="s">
        <v>95</v>
      </c>
      <c r="M8" s="525"/>
    </row>
    <row r="9" spans="1:14" ht="21" customHeight="1">
      <c r="A9" s="468"/>
      <c r="B9" s="472"/>
      <c r="C9" s="399"/>
      <c r="D9" s="399"/>
      <c r="E9" s="399"/>
      <c r="F9" s="530" t="s">
        <v>502</v>
      </c>
      <c r="G9" s="530"/>
      <c r="H9" s="530"/>
      <c r="I9" s="530" t="s">
        <v>96</v>
      </c>
      <c r="J9" s="530"/>
      <c r="K9" s="530"/>
      <c r="L9" s="526"/>
      <c r="M9" s="527"/>
    </row>
    <row r="10" spans="1:14" ht="26.1" customHeight="1">
      <c r="A10" s="468"/>
      <c r="B10" s="472"/>
      <c r="C10" s="517" t="s">
        <v>97</v>
      </c>
      <c r="D10" s="517" t="s">
        <v>273</v>
      </c>
      <c r="E10" s="517" t="s">
        <v>99</v>
      </c>
      <c r="F10" s="69" t="s">
        <v>10</v>
      </c>
      <c r="G10" s="69" t="s">
        <v>100</v>
      </c>
      <c r="H10" s="69" t="s">
        <v>101</v>
      </c>
      <c r="I10" s="69" t="s">
        <v>10</v>
      </c>
      <c r="J10" s="69" t="s">
        <v>102</v>
      </c>
      <c r="K10" s="69" t="s">
        <v>103</v>
      </c>
      <c r="L10" s="526"/>
      <c r="M10" s="527"/>
    </row>
    <row r="11" spans="1:14" ht="26.1" customHeight="1">
      <c r="A11" s="469"/>
      <c r="B11" s="473"/>
      <c r="C11" s="518"/>
      <c r="D11" s="518"/>
      <c r="E11" s="518"/>
      <c r="F11" s="73" t="s">
        <v>13</v>
      </c>
      <c r="G11" s="73" t="s">
        <v>104</v>
      </c>
      <c r="H11" s="73" t="s">
        <v>105</v>
      </c>
      <c r="I11" s="73" t="s">
        <v>13</v>
      </c>
      <c r="J11" s="73" t="s">
        <v>106</v>
      </c>
      <c r="K11" s="73" t="s">
        <v>107</v>
      </c>
      <c r="L11" s="528"/>
      <c r="M11" s="529"/>
    </row>
    <row r="12" spans="1:14" ht="24" customHeight="1" thickBot="1">
      <c r="A12" s="38">
        <v>4922</v>
      </c>
      <c r="B12" s="39" t="s">
        <v>347</v>
      </c>
      <c r="C12" s="157">
        <f>SUM(E12-D12)</f>
        <v>0</v>
      </c>
      <c r="D12" s="40">
        <v>0</v>
      </c>
      <c r="E12" s="157">
        <f>SUM(I12-F12)</f>
        <v>0</v>
      </c>
      <c r="F12" s="157">
        <f>SUM(G12:H12)</f>
        <v>0</v>
      </c>
      <c r="G12" s="40">
        <v>0</v>
      </c>
      <c r="H12" s="40">
        <v>0</v>
      </c>
      <c r="I12" s="157">
        <f>SUM(J12:K12)</f>
        <v>0</v>
      </c>
      <c r="J12" s="40">
        <v>0</v>
      </c>
      <c r="K12" s="40">
        <v>0</v>
      </c>
      <c r="L12" s="485" t="s">
        <v>349</v>
      </c>
      <c r="M12" s="485"/>
    </row>
    <row r="13" spans="1:14" ht="24" customHeight="1" thickBot="1">
      <c r="A13" s="41">
        <v>4923</v>
      </c>
      <c r="B13" s="42" t="s">
        <v>348</v>
      </c>
      <c r="C13" s="161">
        <f>SUM(E13-D13)</f>
        <v>47682</v>
      </c>
      <c r="D13" s="142">
        <v>243</v>
      </c>
      <c r="E13" s="161">
        <f>SUM(I13-F13)</f>
        <v>47925</v>
      </c>
      <c r="F13" s="161">
        <f>SUM(G13:H13)</f>
        <v>27413</v>
      </c>
      <c r="G13" s="142">
        <v>8589</v>
      </c>
      <c r="H13" s="142">
        <v>18824</v>
      </c>
      <c r="I13" s="161">
        <f>SUM(J13:K13)</f>
        <v>75338</v>
      </c>
      <c r="J13" s="142">
        <v>0</v>
      </c>
      <c r="K13" s="142">
        <v>75338</v>
      </c>
      <c r="L13" s="484" t="s">
        <v>139</v>
      </c>
      <c r="M13" s="484"/>
    </row>
    <row r="14" spans="1:14" ht="35.1" customHeight="1" thickBot="1">
      <c r="A14" s="38">
        <v>4924</v>
      </c>
      <c r="B14" s="39" t="s">
        <v>350</v>
      </c>
      <c r="C14" s="157">
        <f>SUM(E14-D14)</f>
        <v>0</v>
      </c>
      <c r="D14" s="40">
        <v>0</v>
      </c>
      <c r="E14" s="157">
        <f>SUM(I14-F14)</f>
        <v>0</v>
      </c>
      <c r="F14" s="157">
        <f>SUM(G14:H14)</f>
        <v>0</v>
      </c>
      <c r="G14" s="40">
        <v>0</v>
      </c>
      <c r="H14" s="40">
        <v>0</v>
      </c>
      <c r="I14" s="157">
        <f>SUM(J14:K14)</f>
        <v>0</v>
      </c>
      <c r="J14" s="40">
        <v>0</v>
      </c>
      <c r="K14" s="40">
        <v>0</v>
      </c>
      <c r="L14" s="485" t="s">
        <v>354</v>
      </c>
      <c r="M14" s="485"/>
    </row>
    <row r="15" spans="1:14" ht="35.1" customHeight="1" thickBot="1">
      <c r="A15" s="41">
        <v>4925</v>
      </c>
      <c r="B15" s="42" t="s">
        <v>352</v>
      </c>
      <c r="C15" s="189">
        <f>SUM(E15-D15)</f>
        <v>13107</v>
      </c>
      <c r="D15" s="142">
        <v>635</v>
      </c>
      <c r="E15" s="189">
        <f>SUM(I15-F15)</f>
        <v>13742</v>
      </c>
      <c r="F15" s="161">
        <f>SUM(G15:H15)</f>
        <v>8587</v>
      </c>
      <c r="G15" s="142">
        <v>2202</v>
      </c>
      <c r="H15" s="142">
        <v>6385</v>
      </c>
      <c r="I15" s="161">
        <f>SUM(J15:K15)</f>
        <v>22329</v>
      </c>
      <c r="J15" s="142">
        <v>37</v>
      </c>
      <c r="K15" s="142">
        <v>22292</v>
      </c>
      <c r="L15" s="484" t="s">
        <v>353</v>
      </c>
      <c r="M15" s="484"/>
    </row>
    <row r="16" spans="1:14" ht="35.1" customHeight="1" thickBot="1">
      <c r="A16" s="297">
        <v>5</v>
      </c>
      <c r="B16" s="243" t="s">
        <v>525</v>
      </c>
      <c r="C16" s="242">
        <f>SUM(E16-D16)</f>
        <v>299546</v>
      </c>
      <c r="D16" s="244">
        <v>2776</v>
      </c>
      <c r="E16" s="242">
        <f>SUM(I16-F16)</f>
        <v>302322</v>
      </c>
      <c r="F16" s="241">
        <f>H16+G16</f>
        <v>36178</v>
      </c>
      <c r="G16" s="224">
        <v>32056</v>
      </c>
      <c r="H16" s="224">
        <v>4122</v>
      </c>
      <c r="I16" s="223">
        <f>K16+J16</f>
        <v>338500</v>
      </c>
      <c r="J16" s="224">
        <v>7</v>
      </c>
      <c r="K16" s="224">
        <v>338493</v>
      </c>
      <c r="L16" s="482" t="s">
        <v>524</v>
      </c>
      <c r="M16" s="482"/>
    </row>
    <row r="17" spans="1:16" ht="24" customHeight="1">
      <c r="A17" s="299">
        <v>61</v>
      </c>
      <c r="B17" s="235" t="s">
        <v>346</v>
      </c>
      <c r="C17" s="231">
        <f t="shared" ref="C17" si="0">SUM(E17-D17)</f>
        <v>0</v>
      </c>
      <c r="D17" s="231">
        <v>0</v>
      </c>
      <c r="E17" s="230">
        <f t="shared" ref="E17" si="1">SUM(I17-F17)</f>
        <v>0</v>
      </c>
      <c r="F17" s="231">
        <f t="shared" ref="F17" si="2">SUM(G17:H17)</f>
        <v>0</v>
      </c>
      <c r="G17" s="231">
        <v>0</v>
      </c>
      <c r="H17" s="231">
        <v>0</v>
      </c>
      <c r="I17" s="231">
        <f t="shared" ref="I17" si="3">SUM(J17:K17)</f>
        <v>0</v>
      </c>
      <c r="J17" s="231">
        <v>0</v>
      </c>
      <c r="K17" s="231">
        <v>0</v>
      </c>
      <c r="L17" s="521" t="s">
        <v>344</v>
      </c>
      <c r="M17" s="521"/>
    </row>
    <row r="18" spans="1:16" ht="34.9" customHeight="1">
      <c r="A18" s="519" t="s">
        <v>13</v>
      </c>
      <c r="B18" s="520"/>
      <c r="C18" s="212">
        <f t="shared" ref="C18:K18" si="4">SUM(C12:C17)</f>
        <v>360335</v>
      </c>
      <c r="D18" s="212">
        <f t="shared" si="4"/>
        <v>3654</v>
      </c>
      <c r="E18" s="212">
        <f t="shared" si="4"/>
        <v>363989</v>
      </c>
      <c r="F18" s="212">
        <f t="shared" si="4"/>
        <v>72178</v>
      </c>
      <c r="G18" s="212">
        <f t="shared" si="4"/>
        <v>42847</v>
      </c>
      <c r="H18" s="212">
        <f t="shared" si="4"/>
        <v>29331</v>
      </c>
      <c r="I18" s="212">
        <f t="shared" si="4"/>
        <v>436167</v>
      </c>
      <c r="J18" s="265">
        <f t="shared" si="4"/>
        <v>44</v>
      </c>
      <c r="K18" s="264">
        <f t="shared" si="4"/>
        <v>436123</v>
      </c>
      <c r="L18" s="522" t="s">
        <v>10</v>
      </c>
      <c r="M18" s="523"/>
    </row>
    <row r="19" spans="1:16" ht="24.6" customHeight="1">
      <c r="A19" s="437" t="s">
        <v>522</v>
      </c>
      <c r="B19" s="437"/>
      <c r="C19" s="437"/>
      <c r="D19" s="437"/>
      <c r="E19" s="437"/>
      <c r="F19" s="437"/>
      <c r="I19" s="490" t="s">
        <v>523</v>
      </c>
      <c r="J19" s="490"/>
      <c r="K19" s="490"/>
      <c r="L19" s="490"/>
      <c r="M19" s="490"/>
      <c r="N19" s="185"/>
      <c r="O19" s="185"/>
      <c r="P19" s="185"/>
    </row>
    <row r="22" spans="1:16" ht="14.25">
      <c r="C22" s="1"/>
      <c r="E22" s="1"/>
    </row>
    <row r="23" spans="1:16" ht="14.25">
      <c r="C23" s="1"/>
      <c r="E23" s="1"/>
    </row>
    <row r="24" spans="1:16" ht="14.25">
      <c r="C24" s="1"/>
      <c r="E24" s="1"/>
    </row>
    <row r="25" spans="1:16" ht="14.25">
      <c r="C25" s="1"/>
      <c r="E25" s="1"/>
    </row>
    <row r="26" spans="1:16" ht="14.25">
      <c r="A26" s="1"/>
      <c r="C26" s="1"/>
      <c r="E26" s="1"/>
    </row>
    <row r="27" spans="1:16" ht="14.25">
      <c r="A27" s="1"/>
      <c r="C27" s="1"/>
      <c r="E27" s="1"/>
    </row>
    <row r="28" spans="1:16" ht="14.25">
      <c r="A28" s="1"/>
      <c r="C28" s="1"/>
      <c r="E28" s="1"/>
    </row>
    <row r="29" spans="1:16" ht="14.25">
      <c r="A29" s="1"/>
      <c r="C29" s="1"/>
      <c r="E29" s="1"/>
    </row>
    <row r="30" spans="1:16" ht="14.25">
      <c r="A30" s="1"/>
      <c r="C30" s="1"/>
      <c r="E30" s="1"/>
    </row>
    <row r="31" spans="1:16" ht="14.25">
      <c r="A31" s="1"/>
      <c r="C31" s="1"/>
      <c r="E31" s="1"/>
    </row>
    <row r="32" spans="1:16" ht="14.25">
      <c r="A32" s="1"/>
      <c r="C32" s="1"/>
      <c r="E32" s="1"/>
    </row>
    <row r="33" spans="1:5" ht="14.25">
      <c r="A33" s="1"/>
      <c r="C33" s="1"/>
      <c r="E33" s="1"/>
    </row>
    <row r="34" spans="1:5" ht="14.25">
      <c r="A34" s="1"/>
      <c r="C34" s="1"/>
      <c r="E34" s="1"/>
    </row>
    <row r="35" spans="1:5" ht="14.25">
      <c r="A35" s="1"/>
      <c r="C35" s="1"/>
      <c r="E35" s="1"/>
    </row>
    <row r="36" spans="1:5" ht="14.25">
      <c r="A36" s="1"/>
      <c r="C36" s="1"/>
      <c r="E36" s="1"/>
    </row>
    <row r="37" spans="1:5">
      <c r="A37" s="1"/>
    </row>
    <row r="38" spans="1:5">
      <c r="A38" s="1"/>
    </row>
    <row r="39" spans="1:5">
      <c r="A39" s="1"/>
    </row>
    <row r="40" spans="1:5">
      <c r="A40" s="1"/>
    </row>
  </sheetData>
  <mergeCells count="32">
    <mergeCell ref="L8:M11"/>
    <mergeCell ref="F9:H9"/>
    <mergeCell ref="I9:K9"/>
    <mergeCell ref="B8:B11"/>
    <mergeCell ref="C8:C9"/>
    <mergeCell ref="E10:E11"/>
    <mergeCell ref="A19:F19"/>
    <mergeCell ref="I19:M19"/>
    <mergeCell ref="A18:B18"/>
    <mergeCell ref="L12:M12"/>
    <mergeCell ref="L17:M17"/>
    <mergeCell ref="L18:M18"/>
    <mergeCell ref="L15:M15"/>
    <mergeCell ref="L16:M16"/>
    <mergeCell ref="L14:M14"/>
    <mergeCell ref="L13:M13"/>
    <mergeCell ref="A1:M1"/>
    <mergeCell ref="D8:D9"/>
    <mergeCell ref="E8:E9"/>
    <mergeCell ref="A3:M3"/>
    <mergeCell ref="A7:B7"/>
    <mergeCell ref="A6:M6"/>
    <mergeCell ref="A8:A11"/>
    <mergeCell ref="L7:M7"/>
    <mergeCell ref="C7:K7"/>
    <mergeCell ref="I8:K8"/>
    <mergeCell ref="F8:H8"/>
    <mergeCell ref="C10:C11"/>
    <mergeCell ref="D10:D11"/>
    <mergeCell ref="A2:L2"/>
    <mergeCell ref="A4:L4"/>
    <mergeCell ref="A5:L5"/>
  </mergeCells>
  <phoneticPr fontId="17" type="noConversion"/>
  <printOptions horizontalCentered="1" verticalCentered="1"/>
  <pageMargins left="0" right="0" top="0" bottom="0" header="0.31496062992125984" footer="0.31496062992125984"/>
  <pageSetup paperSize="9" scale="8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tint="0.39997558519241921"/>
  </sheetPr>
  <dimension ref="A1:M19"/>
  <sheetViews>
    <sheetView view="pageBreakPreview" zoomScaleNormal="100" zoomScaleSheetLayoutView="100" workbookViewId="0">
      <selection activeCell="P44" sqref="P44"/>
    </sheetView>
  </sheetViews>
  <sheetFormatPr defaultColWidth="9.125" defaultRowHeight="14.25"/>
  <cols>
    <col min="1" max="1" width="6.625" style="3" customWidth="1"/>
    <col min="2" max="2" width="30.625" style="1" customWidth="1"/>
    <col min="3" max="7" width="10.125" style="1" customWidth="1"/>
    <col min="8" max="8" width="11.375" style="1" customWidth="1"/>
    <col min="9" max="9" width="10.125" style="1" customWidth="1"/>
    <col min="10" max="10" width="25.625" style="1" customWidth="1"/>
    <col min="11" max="11" width="6.625" style="1" customWidth="1"/>
    <col min="12" max="16384" width="9.125" style="1"/>
  </cols>
  <sheetData>
    <row r="1" spans="1:13" s="5" customFormat="1" ht="54.75" customHeight="1">
      <c r="A1" s="406"/>
      <c r="B1" s="406"/>
      <c r="C1" s="406"/>
      <c r="D1" s="406"/>
      <c r="E1" s="406"/>
      <c r="F1" s="406"/>
      <c r="G1" s="406"/>
      <c r="H1" s="406"/>
      <c r="I1" s="406"/>
      <c r="J1" s="406"/>
      <c r="K1" s="406"/>
      <c r="L1" s="10"/>
    </row>
    <row r="2" spans="1:13" ht="18" customHeight="1">
      <c r="A2" s="407" t="s">
        <v>124</v>
      </c>
      <c r="B2" s="407"/>
      <c r="C2" s="407"/>
      <c r="D2" s="407"/>
      <c r="E2" s="407"/>
      <c r="F2" s="407"/>
      <c r="G2" s="407"/>
      <c r="H2" s="407"/>
      <c r="I2" s="407"/>
      <c r="J2" s="407"/>
      <c r="K2" s="407"/>
    </row>
    <row r="3" spans="1:13" ht="18" customHeight="1">
      <c r="A3" s="407" t="s">
        <v>4</v>
      </c>
      <c r="B3" s="407"/>
      <c r="C3" s="407"/>
      <c r="D3" s="407"/>
      <c r="E3" s="407"/>
      <c r="F3" s="407"/>
      <c r="G3" s="407"/>
      <c r="H3" s="407"/>
      <c r="I3" s="407"/>
      <c r="J3" s="407"/>
      <c r="K3" s="407"/>
    </row>
    <row r="4" spans="1:13" ht="15.75" customHeight="1">
      <c r="A4" s="408" t="s">
        <v>125</v>
      </c>
      <c r="B4" s="408"/>
      <c r="C4" s="408"/>
      <c r="D4" s="408"/>
      <c r="E4" s="408"/>
      <c r="F4" s="408"/>
      <c r="G4" s="408"/>
      <c r="H4" s="408"/>
      <c r="I4" s="408"/>
      <c r="J4" s="408"/>
      <c r="K4" s="408"/>
    </row>
    <row r="5" spans="1:13" ht="15.75" customHeight="1">
      <c r="A5" s="408" t="s">
        <v>137</v>
      </c>
      <c r="B5" s="408"/>
      <c r="C5" s="408"/>
      <c r="D5" s="408"/>
      <c r="E5" s="408"/>
      <c r="F5" s="408"/>
      <c r="G5" s="408"/>
      <c r="H5" s="408"/>
      <c r="I5" s="408"/>
      <c r="J5" s="408"/>
      <c r="K5" s="408"/>
    </row>
    <row r="6" spans="1:13" ht="15.75" customHeight="1">
      <c r="A6" s="415">
        <v>2022</v>
      </c>
      <c r="B6" s="415"/>
      <c r="C6" s="415"/>
      <c r="D6" s="415"/>
      <c r="E6" s="415"/>
      <c r="F6" s="415"/>
      <c r="G6" s="415"/>
      <c r="H6" s="415"/>
      <c r="I6" s="415"/>
      <c r="J6" s="415"/>
      <c r="K6" s="415"/>
    </row>
    <row r="7" spans="1:13" ht="18">
      <c r="A7" s="488" t="s">
        <v>455</v>
      </c>
      <c r="B7" s="489"/>
      <c r="C7" s="533"/>
      <c r="D7" s="534"/>
      <c r="E7" s="533"/>
      <c r="F7" s="533"/>
      <c r="G7" s="533"/>
      <c r="H7" s="533"/>
      <c r="I7" s="533"/>
      <c r="J7" s="535" t="s">
        <v>30</v>
      </c>
      <c r="K7" s="535"/>
    </row>
    <row r="8" spans="1:13" s="11" customFormat="1" ht="37.5" customHeight="1">
      <c r="A8" s="544" t="s">
        <v>270</v>
      </c>
      <c r="B8" s="542" t="s">
        <v>16</v>
      </c>
      <c r="C8" s="500" t="s">
        <v>111</v>
      </c>
      <c r="D8" s="500"/>
      <c r="E8" s="500" t="s">
        <v>112</v>
      </c>
      <c r="F8" s="467" t="s">
        <v>471</v>
      </c>
      <c r="G8" s="500" t="s">
        <v>504</v>
      </c>
      <c r="H8" s="500" t="s">
        <v>503</v>
      </c>
      <c r="I8" s="500" t="s">
        <v>113</v>
      </c>
      <c r="J8" s="505" t="s">
        <v>95</v>
      </c>
      <c r="K8" s="505"/>
    </row>
    <row r="9" spans="1:13" s="11" customFormat="1" ht="39.75" customHeight="1">
      <c r="A9" s="544"/>
      <c r="B9" s="542"/>
      <c r="C9" s="503" t="s">
        <v>114</v>
      </c>
      <c r="D9" s="503"/>
      <c r="E9" s="500"/>
      <c r="F9" s="468"/>
      <c r="G9" s="500"/>
      <c r="H9" s="500"/>
      <c r="I9" s="500"/>
      <c r="J9" s="505"/>
      <c r="K9" s="505"/>
    </row>
    <row r="10" spans="1:13" s="11" customFormat="1" ht="36" customHeight="1">
      <c r="A10" s="544"/>
      <c r="B10" s="542"/>
      <c r="C10" s="44" t="s">
        <v>115</v>
      </c>
      <c r="D10" s="44" t="s">
        <v>33</v>
      </c>
      <c r="E10" s="501" t="s">
        <v>116</v>
      </c>
      <c r="F10" s="501" t="s">
        <v>117</v>
      </c>
      <c r="G10" s="132" t="s">
        <v>118</v>
      </c>
      <c r="H10" s="132" t="s">
        <v>118</v>
      </c>
      <c r="I10" s="501" t="s">
        <v>119</v>
      </c>
      <c r="J10" s="505"/>
      <c r="K10" s="505"/>
    </row>
    <row r="11" spans="1:13" s="11" customFormat="1" ht="62.25" customHeight="1">
      <c r="A11" s="545"/>
      <c r="B11" s="543"/>
      <c r="C11" s="45" t="s">
        <v>120</v>
      </c>
      <c r="D11" s="45" t="s">
        <v>121</v>
      </c>
      <c r="E11" s="502"/>
      <c r="F11" s="502"/>
      <c r="G11" s="45" t="s">
        <v>505</v>
      </c>
      <c r="H11" s="45" t="s">
        <v>506</v>
      </c>
      <c r="I11" s="502"/>
      <c r="J11" s="506"/>
      <c r="K11" s="506"/>
    </row>
    <row r="12" spans="1:13" ht="39.950000000000003" customHeight="1" thickBot="1">
      <c r="A12" s="32">
        <v>49</v>
      </c>
      <c r="B12" s="33" t="s">
        <v>345</v>
      </c>
      <c r="C12" s="34">
        <v>38286</v>
      </c>
      <c r="D12" s="34">
        <v>22503</v>
      </c>
      <c r="E12" s="199">
        <v>140153</v>
      </c>
      <c r="F12" s="34">
        <v>221971</v>
      </c>
      <c r="G12" s="34">
        <v>11.05</v>
      </c>
      <c r="H12" s="34">
        <v>25.81</v>
      </c>
      <c r="I12" s="34">
        <v>54885</v>
      </c>
      <c r="J12" s="532" t="s">
        <v>343</v>
      </c>
      <c r="K12" s="532"/>
    </row>
    <row r="13" spans="1:13" s="250" customFormat="1" ht="35.1" customHeight="1">
      <c r="A13" s="298">
        <v>5</v>
      </c>
      <c r="B13" s="232" t="s">
        <v>525</v>
      </c>
      <c r="C13" s="246">
        <v>271928</v>
      </c>
      <c r="D13" s="246">
        <v>27620</v>
      </c>
      <c r="E13" s="247">
        <f>'9'!E16/'2'!G16</f>
        <v>759.6030150753769</v>
      </c>
      <c r="F13" s="247">
        <f>'9'!I16/'4'!F16</f>
        <v>850.5025125628141</v>
      </c>
      <c r="G13" s="248">
        <v>9.4700147710487439</v>
      </c>
      <c r="H13" s="248">
        <v>1.2177252584933529</v>
      </c>
      <c r="I13" s="249">
        <f>D13/'4'!F16</f>
        <v>69.396984924623112</v>
      </c>
      <c r="J13" s="492" t="s">
        <v>524</v>
      </c>
      <c r="K13" s="492"/>
      <c r="L13" s="531"/>
      <c r="M13" s="531"/>
    </row>
    <row r="14" spans="1:13" ht="39.950000000000003" customHeight="1">
      <c r="A14" s="32">
        <v>61</v>
      </c>
      <c r="B14" s="33" t="s">
        <v>346</v>
      </c>
      <c r="C14" s="34">
        <v>0</v>
      </c>
      <c r="D14" s="34">
        <v>0</v>
      </c>
      <c r="E14" s="199">
        <v>0</v>
      </c>
      <c r="F14" s="34">
        <v>0</v>
      </c>
      <c r="G14" s="34">
        <v>0</v>
      </c>
      <c r="H14" s="34">
        <v>0</v>
      </c>
      <c r="I14" s="34">
        <v>0</v>
      </c>
      <c r="J14" s="532" t="s">
        <v>344</v>
      </c>
      <c r="K14" s="532"/>
    </row>
    <row r="15" spans="1:13" ht="39.950000000000003" customHeight="1">
      <c r="A15" s="538" t="s">
        <v>13</v>
      </c>
      <c r="B15" s="539"/>
      <c r="C15" s="211">
        <f>SUM(C12:C14)</f>
        <v>310214</v>
      </c>
      <c r="D15" s="211">
        <f>SUM(D12:D14)</f>
        <v>50123</v>
      </c>
      <c r="E15" s="211">
        <v>434358</v>
      </c>
      <c r="F15" s="211">
        <v>520487</v>
      </c>
      <c r="G15" s="211">
        <v>9.82</v>
      </c>
      <c r="H15" s="211">
        <v>6.72</v>
      </c>
      <c r="I15" s="211">
        <v>62110</v>
      </c>
      <c r="J15" s="540" t="s">
        <v>10</v>
      </c>
      <c r="K15" s="541"/>
    </row>
    <row r="16" spans="1:13" ht="15">
      <c r="A16" s="437" t="s">
        <v>522</v>
      </c>
      <c r="B16" s="437"/>
      <c r="C16" s="437"/>
      <c r="D16" s="437"/>
      <c r="E16" s="437"/>
      <c r="F16" s="437"/>
      <c r="G16" s="490" t="s">
        <v>523</v>
      </c>
      <c r="H16" s="490"/>
      <c r="I16" s="490"/>
      <c r="J16" s="490"/>
      <c r="K16" s="490"/>
    </row>
    <row r="17" spans="1:11">
      <c r="A17" s="536" t="s">
        <v>127</v>
      </c>
      <c r="B17" s="536"/>
      <c r="C17" s="536"/>
      <c r="D17" s="536"/>
      <c r="E17" s="536"/>
      <c r="F17" s="536"/>
      <c r="G17" s="61"/>
      <c r="H17" s="537" t="s">
        <v>126</v>
      </c>
      <c r="I17" s="537"/>
      <c r="J17" s="537"/>
      <c r="K17" s="537"/>
    </row>
    <row r="19" spans="1:11" hidden="1">
      <c r="E19" s="245">
        <f>'9'!E16/'2'!G16</f>
        <v>759.6030150753769</v>
      </c>
      <c r="F19" s="245">
        <f>'9'!I16/'4'!F16</f>
        <v>850.5025125628141</v>
      </c>
      <c r="I19" s="245">
        <f>D13/'4'!F16</f>
        <v>69.396984924623112</v>
      </c>
    </row>
  </sheetData>
  <mergeCells count="32">
    <mergeCell ref="A17:F17"/>
    <mergeCell ref="H17:K17"/>
    <mergeCell ref="G16:K16"/>
    <mergeCell ref="J14:K14"/>
    <mergeCell ref="H8:H9"/>
    <mergeCell ref="I8:I9"/>
    <mergeCell ref="J8:K11"/>
    <mergeCell ref="A15:B15"/>
    <mergeCell ref="E10:E11"/>
    <mergeCell ref="J15:K15"/>
    <mergeCell ref="I10:I11"/>
    <mergeCell ref="A16:F16"/>
    <mergeCell ref="G8:G9"/>
    <mergeCell ref="F8:F9"/>
    <mergeCell ref="B8:B11"/>
    <mergeCell ref="A8:A11"/>
    <mergeCell ref="L13:M13"/>
    <mergeCell ref="A1:K1"/>
    <mergeCell ref="C8:D8"/>
    <mergeCell ref="F10:F11"/>
    <mergeCell ref="J12:K12"/>
    <mergeCell ref="C9:D9"/>
    <mergeCell ref="J13:K13"/>
    <mergeCell ref="A6:K6"/>
    <mergeCell ref="A7:B7"/>
    <mergeCell ref="C7:I7"/>
    <mergeCell ref="J7:K7"/>
    <mergeCell ref="A2:K2"/>
    <mergeCell ref="E8:E9"/>
    <mergeCell ref="A4:K4"/>
    <mergeCell ref="A3:K3"/>
    <mergeCell ref="A5:K5"/>
  </mergeCells>
  <phoneticPr fontId="17" type="noConversion"/>
  <printOptions horizontalCentered="1" verticalCentered="1"/>
  <pageMargins left="0" right="0" top="0" bottom="0" header="0.31496062992125984" footer="0.31496062992125984"/>
  <pageSetup paperSize="9"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7C526-3AB3-41A7-A58E-49744328B44E}">
  <sheetPr>
    <tabColor theme="3" tint="0.39997558519241921"/>
  </sheetPr>
  <dimension ref="A1:K6"/>
  <sheetViews>
    <sheetView view="pageBreakPreview" topLeftCell="A4" zoomScaleNormal="100" zoomScaleSheetLayoutView="100" workbookViewId="0">
      <selection activeCell="P44" sqref="P44"/>
    </sheetView>
  </sheetViews>
  <sheetFormatPr defaultColWidth="8" defaultRowHeight="15"/>
  <cols>
    <col min="1" max="1" width="22.5" style="13" customWidth="1"/>
    <col min="2" max="3" width="31.25" style="13" customWidth="1"/>
    <col min="4" max="4" width="22.5" style="13" customWidth="1"/>
    <col min="5" max="16384" width="8" style="13"/>
  </cols>
  <sheetData>
    <row r="1" spans="1:11" ht="92.25" customHeight="1">
      <c r="A1" s="342"/>
      <c r="B1" s="342"/>
      <c r="C1" s="341"/>
      <c r="D1" s="341"/>
      <c r="E1" s="106"/>
      <c r="F1" s="106"/>
      <c r="G1" s="106"/>
      <c r="H1" s="106"/>
      <c r="I1" s="106"/>
      <c r="J1" s="106"/>
      <c r="K1" s="106"/>
    </row>
    <row r="2" spans="1:11" s="14" customFormat="1" ht="72.75" customHeight="1">
      <c r="A2" s="607"/>
      <c r="B2" s="607"/>
      <c r="C2" s="607"/>
      <c r="D2" s="607"/>
      <c r="E2" s="15"/>
      <c r="F2" s="15"/>
      <c r="G2" s="15"/>
      <c r="H2" s="15"/>
      <c r="I2" s="15"/>
      <c r="J2" s="15"/>
      <c r="K2" s="15"/>
    </row>
    <row r="3" spans="1:11" ht="73.5" customHeight="1"/>
    <row r="4" spans="1:11" ht="189" customHeight="1">
      <c r="B4" s="608" t="s">
        <v>526</v>
      </c>
      <c r="C4" s="608"/>
    </row>
    <row r="5" spans="1:11" ht="64.900000000000006" customHeight="1">
      <c r="A5" s="609"/>
      <c r="B5" s="609"/>
    </row>
    <row r="6" spans="1:11" ht="70.900000000000006" customHeight="1">
      <c r="A6" s="610" t="s">
        <v>527</v>
      </c>
      <c r="B6" s="610"/>
      <c r="C6" s="610"/>
      <c r="D6" s="610"/>
    </row>
  </sheetData>
  <mergeCells count="5">
    <mergeCell ref="A1:B1"/>
    <mergeCell ref="C1:D1"/>
    <mergeCell ref="A2:D2"/>
    <mergeCell ref="B4:C4"/>
    <mergeCell ref="A6:D6"/>
  </mergeCells>
  <printOptions horizontalCentered="1" verticalCentered="1"/>
  <pageMargins left="0" right="0" top="0" bottom="0"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3" tint="0.39997558519241921"/>
  </sheetPr>
  <dimension ref="A1:L37"/>
  <sheetViews>
    <sheetView view="pageBreakPreview" zoomScaleNormal="100" zoomScaleSheetLayoutView="100" workbookViewId="0">
      <selection activeCell="P44" sqref="P44"/>
    </sheetView>
  </sheetViews>
  <sheetFormatPr defaultColWidth="9.125" defaultRowHeight="14.25"/>
  <cols>
    <col min="1" max="1" width="6.625" style="68" customWidth="1"/>
    <col min="2" max="2" width="35.625" style="61" customWidth="1"/>
    <col min="3" max="8" width="10.125" style="61" customWidth="1"/>
    <col min="9" max="9" width="12.875" style="61" customWidth="1"/>
    <col min="10" max="10" width="30.625" style="61" customWidth="1"/>
    <col min="11" max="11" width="6.625" style="61" customWidth="1"/>
    <col min="12" max="16384" width="9.125" style="61"/>
  </cols>
  <sheetData>
    <row r="1" spans="1:12" s="59" customFormat="1" ht="57.75" customHeight="1">
      <c r="A1" s="416"/>
      <c r="B1" s="417"/>
      <c r="C1" s="417"/>
      <c r="D1" s="417"/>
      <c r="E1" s="417"/>
      <c r="F1" s="417"/>
      <c r="G1" s="417"/>
      <c r="H1" s="417"/>
      <c r="I1" s="417"/>
      <c r="J1" s="417"/>
      <c r="K1" s="417"/>
      <c r="L1" s="58"/>
    </row>
    <row r="2" spans="1:12" ht="18" customHeight="1">
      <c r="A2" s="60"/>
      <c r="B2" s="418" t="s">
        <v>124</v>
      </c>
      <c r="C2" s="418"/>
      <c r="D2" s="418"/>
      <c r="E2" s="418"/>
      <c r="F2" s="418"/>
      <c r="G2" s="418"/>
      <c r="H2" s="418"/>
      <c r="I2" s="418"/>
      <c r="J2" s="418"/>
    </row>
    <row r="3" spans="1:12" ht="18" customHeight="1">
      <c r="A3" s="60"/>
      <c r="B3" s="418" t="s">
        <v>4</v>
      </c>
      <c r="C3" s="418"/>
      <c r="D3" s="418"/>
      <c r="E3" s="418"/>
      <c r="F3" s="418"/>
      <c r="G3" s="418"/>
      <c r="H3" s="418"/>
      <c r="I3" s="418"/>
      <c r="J3" s="418"/>
    </row>
    <row r="4" spans="1:12" ht="15.75" customHeight="1">
      <c r="A4" s="60"/>
      <c r="B4" s="358" t="s">
        <v>125</v>
      </c>
      <c r="C4" s="358"/>
      <c r="D4" s="358"/>
      <c r="E4" s="358"/>
      <c r="F4" s="358"/>
      <c r="G4" s="358"/>
      <c r="H4" s="358"/>
      <c r="I4" s="358"/>
      <c r="J4" s="358"/>
    </row>
    <row r="5" spans="1:12" ht="15.75" customHeight="1">
      <c r="A5" s="60"/>
      <c r="B5" s="358" t="s">
        <v>137</v>
      </c>
      <c r="C5" s="358"/>
      <c r="D5" s="358"/>
      <c r="E5" s="358"/>
      <c r="F5" s="358"/>
      <c r="G5" s="358"/>
      <c r="H5" s="358"/>
      <c r="I5" s="358"/>
      <c r="J5" s="358"/>
    </row>
    <row r="6" spans="1:12" ht="15.75" customHeight="1">
      <c r="A6" s="358">
        <v>2022</v>
      </c>
      <c r="B6" s="358"/>
      <c r="C6" s="358"/>
      <c r="D6" s="358"/>
      <c r="E6" s="358"/>
      <c r="F6" s="358"/>
      <c r="G6" s="358"/>
      <c r="H6" s="358"/>
      <c r="I6" s="358"/>
      <c r="J6" s="358"/>
      <c r="K6" s="358"/>
    </row>
    <row r="7" spans="1:12" ht="18">
      <c r="A7" s="450" t="s">
        <v>456</v>
      </c>
      <c r="B7" s="450"/>
      <c r="C7" s="546"/>
      <c r="D7" s="547"/>
      <c r="E7" s="546"/>
      <c r="F7" s="546"/>
      <c r="G7" s="546"/>
      <c r="H7" s="546"/>
      <c r="I7" s="546"/>
      <c r="J7" s="548" t="s">
        <v>31</v>
      </c>
      <c r="K7" s="548"/>
    </row>
    <row r="8" spans="1:12" s="103" customFormat="1" ht="32.25" customHeight="1">
      <c r="A8" s="549" t="s">
        <v>270</v>
      </c>
      <c r="B8" s="552" t="s">
        <v>16</v>
      </c>
      <c r="C8" s="466" t="s">
        <v>111</v>
      </c>
      <c r="D8" s="466"/>
      <c r="E8" s="466" t="s">
        <v>112</v>
      </c>
      <c r="F8" s="549" t="s">
        <v>471</v>
      </c>
      <c r="G8" s="466" t="s">
        <v>504</v>
      </c>
      <c r="H8" s="466" t="s">
        <v>503</v>
      </c>
      <c r="I8" s="466" t="s">
        <v>113</v>
      </c>
      <c r="J8" s="555" t="s">
        <v>95</v>
      </c>
      <c r="K8" s="555"/>
    </row>
    <row r="9" spans="1:12" s="103" customFormat="1" ht="39.75" customHeight="1">
      <c r="A9" s="550"/>
      <c r="B9" s="553"/>
      <c r="C9" s="530" t="s">
        <v>114</v>
      </c>
      <c r="D9" s="530"/>
      <c r="E9" s="399"/>
      <c r="F9" s="550"/>
      <c r="G9" s="399"/>
      <c r="H9" s="399"/>
      <c r="I9" s="399"/>
      <c r="J9" s="556"/>
      <c r="K9" s="556"/>
    </row>
    <row r="10" spans="1:12" s="103" customFormat="1" ht="27" customHeight="1">
      <c r="A10" s="550"/>
      <c r="B10" s="553"/>
      <c r="C10" s="69" t="s">
        <v>115</v>
      </c>
      <c r="D10" s="69" t="s">
        <v>33</v>
      </c>
      <c r="E10" s="517" t="s">
        <v>116</v>
      </c>
      <c r="F10" s="517" t="s">
        <v>117</v>
      </c>
      <c r="G10" s="133" t="s">
        <v>118</v>
      </c>
      <c r="H10" s="133" t="s">
        <v>118</v>
      </c>
      <c r="I10" s="517" t="s">
        <v>119</v>
      </c>
      <c r="J10" s="556"/>
      <c r="K10" s="556"/>
    </row>
    <row r="11" spans="1:12" s="103" customFormat="1" ht="48" customHeight="1">
      <c r="A11" s="551"/>
      <c r="B11" s="554"/>
      <c r="C11" s="73" t="s">
        <v>120</v>
      </c>
      <c r="D11" s="73" t="s">
        <v>121</v>
      </c>
      <c r="E11" s="518"/>
      <c r="F11" s="518"/>
      <c r="G11" s="73" t="s">
        <v>122</v>
      </c>
      <c r="H11" s="73" t="s">
        <v>123</v>
      </c>
      <c r="I11" s="518"/>
      <c r="J11" s="557"/>
      <c r="K11" s="557"/>
    </row>
    <row r="12" spans="1:12" ht="21" customHeight="1" thickBot="1">
      <c r="A12" s="38">
        <v>4922</v>
      </c>
      <c r="B12" s="39" t="s">
        <v>347</v>
      </c>
      <c r="C12" s="40">
        <v>0</v>
      </c>
      <c r="D12" s="40">
        <v>0</v>
      </c>
      <c r="E12" s="40">
        <v>0</v>
      </c>
      <c r="F12" s="40">
        <v>0</v>
      </c>
      <c r="G12" s="40">
        <v>0</v>
      </c>
      <c r="H12" s="40">
        <v>0</v>
      </c>
      <c r="I12" s="40">
        <v>0</v>
      </c>
      <c r="J12" s="485" t="s">
        <v>349</v>
      </c>
      <c r="K12" s="485"/>
    </row>
    <row r="13" spans="1:12" ht="21" customHeight="1" thickBot="1">
      <c r="A13" s="41">
        <v>4923</v>
      </c>
      <c r="B13" s="42" t="s">
        <v>348</v>
      </c>
      <c r="C13" s="159">
        <v>29151</v>
      </c>
      <c r="D13" s="159">
        <v>18531</v>
      </c>
      <c r="E13" s="159">
        <v>140132</v>
      </c>
      <c r="F13" s="159">
        <v>220287</v>
      </c>
      <c r="G13" s="159">
        <v>11.4</v>
      </c>
      <c r="H13" s="159">
        <v>24.99</v>
      </c>
      <c r="I13" s="159">
        <v>59394</v>
      </c>
      <c r="J13" s="484" t="s">
        <v>139</v>
      </c>
      <c r="K13" s="484"/>
    </row>
    <row r="14" spans="1:12" ht="30" customHeight="1" thickBot="1">
      <c r="A14" s="38">
        <v>4924</v>
      </c>
      <c r="B14" s="39" t="s">
        <v>350</v>
      </c>
      <c r="C14" s="40">
        <v>0</v>
      </c>
      <c r="D14" s="40">
        <v>0</v>
      </c>
      <c r="E14" s="40">
        <v>0</v>
      </c>
      <c r="F14" s="40">
        <v>0</v>
      </c>
      <c r="G14" s="40">
        <v>0</v>
      </c>
      <c r="H14" s="40">
        <v>0</v>
      </c>
      <c r="I14" s="40">
        <v>0</v>
      </c>
      <c r="J14" s="485" t="s">
        <v>354</v>
      </c>
      <c r="K14" s="485"/>
    </row>
    <row r="15" spans="1:12" ht="21" customHeight="1" thickBot="1">
      <c r="A15" s="41">
        <v>4925</v>
      </c>
      <c r="B15" s="42" t="s">
        <v>352</v>
      </c>
      <c r="C15" s="159">
        <v>9135</v>
      </c>
      <c r="D15" s="159">
        <v>3972</v>
      </c>
      <c r="E15" s="159">
        <v>140227</v>
      </c>
      <c r="F15" s="159">
        <v>227851</v>
      </c>
      <c r="G15" s="159">
        <v>9.86</v>
      </c>
      <c r="H15" s="159">
        <v>28.6</v>
      </c>
      <c r="I15" s="159">
        <v>40531</v>
      </c>
      <c r="J15" s="484" t="s">
        <v>353</v>
      </c>
      <c r="K15" s="484"/>
    </row>
    <row r="16" spans="1:12" s="126" customFormat="1" ht="34.5" customHeight="1" thickBot="1">
      <c r="A16" s="297">
        <v>5</v>
      </c>
      <c r="B16" s="222" t="s">
        <v>525</v>
      </c>
      <c r="C16" s="251">
        <v>271928</v>
      </c>
      <c r="D16" s="251">
        <v>27621</v>
      </c>
      <c r="E16" s="251">
        <f>302322/398</f>
        <v>759.6030150753769</v>
      </c>
      <c r="F16" s="277">
        <f>338500/398</f>
        <v>850.5025125628141</v>
      </c>
      <c r="G16" s="252">
        <f>32056/338500*100</f>
        <v>9.4700147710487439</v>
      </c>
      <c r="H16" s="276">
        <f>4122/338500*100</f>
        <v>1.2177252584933529</v>
      </c>
      <c r="I16" s="251">
        <f>27621/398</f>
        <v>69.399497487437188</v>
      </c>
      <c r="J16" s="482" t="s">
        <v>524</v>
      </c>
      <c r="K16" s="482"/>
    </row>
    <row r="17" spans="1:11" ht="21" customHeight="1">
      <c r="A17" s="228">
        <v>61</v>
      </c>
      <c r="B17" s="229" t="s">
        <v>346</v>
      </c>
      <c r="C17" s="236">
        <v>0</v>
      </c>
      <c r="D17" s="236">
        <v>0</v>
      </c>
      <c r="E17" s="236">
        <v>0</v>
      </c>
      <c r="F17" s="236">
        <v>0</v>
      </c>
      <c r="G17" s="236">
        <v>0</v>
      </c>
      <c r="H17" s="236">
        <v>0</v>
      </c>
      <c r="I17" s="236">
        <v>0</v>
      </c>
      <c r="J17" s="492" t="s">
        <v>344</v>
      </c>
      <c r="K17" s="492"/>
    </row>
    <row r="18" spans="1:11" ht="30" customHeight="1">
      <c r="A18" s="200" t="s">
        <v>13</v>
      </c>
      <c r="B18" s="201"/>
      <c r="C18" s="202">
        <f>SUM(C12:C17)</f>
        <v>310214</v>
      </c>
      <c r="D18" s="202">
        <f>SUM(D12:D17)</f>
        <v>50124</v>
      </c>
      <c r="E18" s="202">
        <v>434358</v>
      </c>
      <c r="F18" s="202">
        <v>520487</v>
      </c>
      <c r="G18" s="202">
        <v>9.82</v>
      </c>
      <c r="H18" s="202">
        <v>6.72</v>
      </c>
      <c r="I18" s="278">
        <v>62110</v>
      </c>
      <c r="J18" s="491" t="s">
        <v>10</v>
      </c>
      <c r="K18" s="491"/>
    </row>
    <row r="19" spans="1:11" s="1" customFormat="1" ht="15">
      <c r="A19" s="437" t="s">
        <v>522</v>
      </c>
      <c r="B19" s="437"/>
      <c r="C19" s="437"/>
      <c r="D19" s="437"/>
      <c r="E19" s="437"/>
      <c r="F19" s="437"/>
      <c r="G19" s="490" t="s">
        <v>523</v>
      </c>
      <c r="H19" s="490"/>
      <c r="I19" s="490"/>
      <c r="J19" s="490"/>
      <c r="K19" s="490"/>
    </row>
    <row r="20" spans="1:11">
      <c r="A20" s="536" t="s">
        <v>127</v>
      </c>
      <c r="B20" s="536"/>
      <c r="C20" s="536"/>
      <c r="D20" s="536"/>
      <c r="E20" s="536"/>
      <c r="F20" s="536"/>
      <c r="H20" s="537" t="s">
        <v>126</v>
      </c>
      <c r="I20" s="537"/>
      <c r="J20" s="537"/>
      <c r="K20" s="537"/>
    </row>
    <row r="26" spans="1:11">
      <c r="A26" s="61"/>
    </row>
    <row r="27" spans="1:11">
      <c r="A27" s="61"/>
    </row>
    <row r="28" spans="1:11">
      <c r="A28" s="61"/>
    </row>
    <row r="29" spans="1:11">
      <c r="A29" s="61"/>
    </row>
    <row r="30" spans="1:11">
      <c r="A30" s="61"/>
    </row>
    <row r="31" spans="1:11">
      <c r="A31" s="61"/>
    </row>
    <row r="32" spans="1:11">
      <c r="A32" s="61"/>
    </row>
    <row r="33" spans="1:1">
      <c r="A33" s="61"/>
    </row>
    <row r="34" spans="1:1">
      <c r="A34" s="61"/>
    </row>
    <row r="35" spans="1:1">
      <c r="A35" s="61"/>
    </row>
    <row r="36" spans="1:1">
      <c r="A36" s="61"/>
    </row>
    <row r="37" spans="1:1">
      <c r="A37" s="61"/>
    </row>
  </sheetData>
  <mergeCells count="33">
    <mergeCell ref="A20:F20"/>
    <mergeCell ref="H20:K20"/>
    <mergeCell ref="G19:K19"/>
    <mergeCell ref="J8:K11"/>
    <mergeCell ref="I8:I9"/>
    <mergeCell ref="E8:E9"/>
    <mergeCell ref="C9:D9"/>
    <mergeCell ref="E10:E11"/>
    <mergeCell ref="F10:F11"/>
    <mergeCell ref="I10:I11"/>
    <mergeCell ref="J16:K16"/>
    <mergeCell ref="F8:F9"/>
    <mergeCell ref="G8:G9"/>
    <mergeCell ref="H8:H9"/>
    <mergeCell ref="A19:F19"/>
    <mergeCell ref="J12:K12"/>
    <mergeCell ref="A7:B7"/>
    <mergeCell ref="C7:I7"/>
    <mergeCell ref="J7:K7"/>
    <mergeCell ref="A6:K6"/>
    <mergeCell ref="C8:D8"/>
    <mergeCell ref="A8:A11"/>
    <mergeCell ref="B8:B11"/>
    <mergeCell ref="A1:K1"/>
    <mergeCell ref="B2:J2"/>
    <mergeCell ref="B3:J3"/>
    <mergeCell ref="B4:J4"/>
    <mergeCell ref="B5:J5"/>
    <mergeCell ref="J17:K17"/>
    <mergeCell ref="J18:K18"/>
    <mergeCell ref="J13:K13"/>
    <mergeCell ref="J14:K14"/>
    <mergeCell ref="J15:K15"/>
  </mergeCells>
  <phoneticPr fontId="17" type="noConversion"/>
  <printOptions horizontalCentered="1" verticalCentered="1"/>
  <pageMargins left="0" right="0" top="0" bottom="0" header="0.31496062992125984" footer="0.31496062992125984"/>
  <pageSetup paperSize="9" scale="8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3" tint="0.39997558519241921"/>
  </sheetPr>
  <dimension ref="A1:D16"/>
  <sheetViews>
    <sheetView view="pageBreakPreview" topLeftCell="A6" zoomScaleNormal="100" zoomScaleSheetLayoutView="100" workbookViewId="0">
      <selection activeCell="P44" sqref="P44"/>
    </sheetView>
  </sheetViews>
  <sheetFormatPr defaultRowHeight="14.25"/>
  <cols>
    <col min="1" max="1" width="64.75" customWidth="1"/>
  </cols>
  <sheetData>
    <row r="1" spans="1:4" ht="51" customHeight="1"/>
    <row r="2" spans="1:4" ht="17.45" customHeight="1"/>
    <row r="5" spans="1:4" ht="20.25">
      <c r="A5" s="173"/>
      <c r="D5" s="176"/>
    </row>
    <row r="11" spans="1:4" ht="203.25" customHeight="1">
      <c r="A11" s="117" t="s">
        <v>334</v>
      </c>
    </row>
    <row r="12" spans="1:4" ht="51" customHeight="1"/>
    <row r="13" spans="1:4" ht="17.45" customHeight="1"/>
    <row r="16" spans="1:4" ht="20.25">
      <c r="A16" s="173"/>
      <c r="D16" s="176"/>
    </row>
  </sheetData>
  <phoneticPr fontId="17" type="noConversion"/>
  <printOptions horizontalCentered="1" verticalCentered="1"/>
  <pageMargins left="0.7" right="0.7" top="0.75" bottom="0.75" header="0.3" footer="0.3"/>
  <pageSetup paperSize="9" orientation="landscape" r:id="rId1"/>
  <rowBreaks count="2" manualBreakCount="2">
    <brk id="10" man="1"/>
    <brk id="1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3" tint="0.39997558519241921"/>
  </sheetPr>
  <dimension ref="A1:AW81"/>
  <sheetViews>
    <sheetView view="pageBreakPreview" zoomScaleNormal="100" zoomScaleSheetLayoutView="100" workbookViewId="0">
      <selection activeCell="P44" sqref="P44"/>
    </sheetView>
  </sheetViews>
  <sheetFormatPr defaultColWidth="9.125" defaultRowHeight="14.25"/>
  <cols>
    <col min="1" max="1" width="6.625" style="46" customWidth="1"/>
    <col min="2" max="2" width="35.625" style="12" customWidth="1"/>
    <col min="3" max="4" width="7.75" style="12" customWidth="1"/>
    <col min="5" max="5" width="8.125" style="12" customWidth="1"/>
    <col min="6" max="6" width="7.75" style="12" customWidth="1"/>
    <col min="7" max="7" width="8.25" style="12" customWidth="1"/>
    <col min="8" max="9" width="8.125" style="12" customWidth="1"/>
    <col min="10" max="11" width="6.75" style="12" customWidth="1"/>
    <col min="12" max="12" width="25.625" style="12" customWidth="1"/>
    <col min="13" max="13" width="5.625" style="12" customWidth="1"/>
    <col min="14" max="16384" width="9.125" style="12"/>
  </cols>
  <sheetData>
    <row r="1" spans="1:14" s="5" customFormat="1" ht="55.5" customHeight="1">
      <c r="A1" s="406"/>
      <c r="B1" s="352"/>
      <c r="C1" s="352"/>
      <c r="D1" s="352"/>
      <c r="E1" s="352"/>
      <c r="F1" s="352"/>
      <c r="G1" s="352"/>
      <c r="H1" s="352"/>
      <c r="I1" s="352"/>
      <c r="J1" s="352"/>
      <c r="K1" s="352"/>
      <c r="L1" s="352"/>
      <c r="M1" s="352"/>
      <c r="N1" s="10"/>
    </row>
    <row r="2" spans="1:14" ht="18" customHeight="1">
      <c r="A2" s="407" t="s">
        <v>128</v>
      </c>
      <c r="B2" s="407"/>
      <c r="C2" s="407"/>
      <c r="D2" s="407"/>
      <c r="E2" s="407"/>
      <c r="F2" s="407"/>
      <c r="G2" s="407"/>
      <c r="H2" s="407"/>
      <c r="I2" s="407"/>
      <c r="J2" s="407"/>
      <c r="K2" s="407"/>
      <c r="L2" s="407"/>
      <c r="M2" s="407"/>
    </row>
    <row r="3" spans="1:14" ht="18" customHeight="1">
      <c r="A3" s="407" t="s">
        <v>3</v>
      </c>
      <c r="B3" s="407"/>
      <c r="C3" s="407"/>
      <c r="D3" s="407"/>
      <c r="E3" s="407"/>
      <c r="F3" s="407"/>
      <c r="G3" s="407"/>
      <c r="H3" s="407"/>
      <c r="I3" s="407"/>
      <c r="J3" s="407"/>
      <c r="K3" s="407"/>
      <c r="L3" s="407"/>
      <c r="M3" s="407"/>
    </row>
    <row r="4" spans="1:14" ht="15.75" customHeight="1">
      <c r="A4" s="415" t="s">
        <v>129</v>
      </c>
      <c r="B4" s="415"/>
      <c r="C4" s="415"/>
      <c r="D4" s="415"/>
      <c r="E4" s="415"/>
      <c r="F4" s="415"/>
      <c r="G4" s="415"/>
      <c r="H4" s="415"/>
      <c r="I4" s="415"/>
      <c r="J4" s="415"/>
      <c r="K4" s="415"/>
      <c r="L4" s="415"/>
      <c r="M4" s="415"/>
    </row>
    <row r="5" spans="1:14" ht="15.75" customHeight="1">
      <c r="A5" s="415" t="s">
        <v>136</v>
      </c>
      <c r="B5" s="415"/>
      <c r="C5" s="415"/>
      <c r="D5" s="415"/>
      <c r="E5" s="415"/>
      <c r="F5" s="415"/>
      <c r="G5" s="415"/>
      <c r="H5" s="415"/>
      <c r="I5" s="415"/>
      <c r="J5" s="415"/>
      <c r="K5" s="415"/>
      <c r="L5" s="415"/>
    </row>
    <row r="6" spans="1:14" ht="15.75" customHeight="1">
      <c r="A6" s="415">
        <v>2022</v>
      </c>
      <c r="B6" s="415"/>
      <c r="C6" s="415"/>
      <c r="D6" s="415"/>
      <c r="E6" s="415"/>
      <c r="F6" s="415"/>
      <c r="G6" s="415"/>
      <c r="H6" s="415"/>
      <c r="I6" s="415"/>
      <c r="J6" s="415"/>
      <c r="K6" s="415"/>
      <c r="L6" s="415"/>
      <c r="M6" s="415"/>
    </row>
    <row r="7" spans="1:14" ht="18">
      <c r="A7" s="450" t="s">
        <v>457</v>
      </c>
      <c r="B7" s="451"/>
      <c r="C7" s="36"/>
      <c r="D7" s="175"/>
      <c r="E7" s="36"/>
      <c r="F7" s="36"/>
      <c r="G7" s="37"/>
      <c r="H7" s="37"/>
      <c r="I7" s="37"/>
      <c r="J7" s="36"/>
      <c r="K7" s="37"/>
      <c r="L7" s="452" t="s">
        <v>458</v>
      </c>
      <c r="M7" s="452"/>
    </row>
    <row r="8" spans="1:14" ht="27.75" customHeight="1" thickBot="1">
      <c r="A8" s="559" t="s">
        <v>270</v>
      </c>
      <c r="B8" s="560" t="s">
        <v>16</v>
      </c>
      <c r="C8" s="558" t="s">
        <v>21</v>
      </c>
      <c r="D8" s="558"/>
      <c r="E8" s="558"/>
      <c r="F8" s="558" t="s">
        <v>507</v>
      </c>
      <c r="G8" s="558"/>
      <c r="H8" s="558"/>
      <c r="I8" s="558" t="s">
        <v>335</v>
      </c>
      <c r="J8" s="558"/>
      <c r="K8" s="558"/>
      <c r="L8" s="559" t="s">
        <v>22</v>
      </c>
      <c r="M8" s="559"/>
    </row>
    <row r="9" spans="1:14" ht="17.25" customHeight="1" thickBot="1">
      <c r="A9" s="430"/>
      <c r="B9" s="444"/>
      <c r="C9" s="71" t="s">
        <v>10</v>
      </c>
      <c r="D9" s="71" t="s">
        <v>24</v>
      </c>
      <c r="E9" s="71" t="s">
        <v>25</v>
      </c>
      <c r="F9" s="71" t="s">
        <v>10</v>
      </c>
      <c r="G9" s="71" t="s">
        <v>24</v>
      </c>
      <c r="H9" s="71" t="s">
        <v>25</v>
      </c>
      <c r="I9" s="71" t="s">
        <v>10</v>
      </c>
      <c r="J9" s="71" t="s">
        <v>24</v>
      </c>
      <c r="K9" s="71" t="s">
        <v>25</v>
      </c>
      <c r="L9" s="430"/>
      <c r="M9" s="430"/>
    </row>
    <row r="10" spans="1:14" ht="13.5" customHeight="1">
      <c r="A10" s="431"/>
      <c r="B10" s="445"/>
      <c r="C10" s="72" t="s">
        <v>13</v>
      </c>
      <c r="D10" s="72" t="s">
        <v>26</v>
      </c>
      <c r="E10" s="72" t="s">
        <v>27</v>
      </c>
      <c r="F10" s="72" t="s">
        <v>13</v>
      </c>
      <c r="G10" s="72" t="s">
        <v>26</v>
      </c>
      <c r="H10" s="72" t="s">
        <v>27</v>
      </c>
      <c r="I10" s="72" t="s">
        <v>13</v>
      </c>
      <c r="J10" s="72" t="s">
        <v>26</v>
      </c>
      <c r="K10" s="72" t="s">
        <v>27</v>
      </c>
      <c r="L10" s="431"/>
      <c r="M10" s="431"/>
    </row>
    <row r="11" spans="1:14" ht="21" customHeight="1" thickBot="1">
      <c r="A11" s="38">
        <v>4922</v>
      </c>
      <c r="B11" s="39" t="s">
        <v>347</v>
      </c>
      <c r="C11" s="203">
        <f>SUM(I11+F11)</f>
        <v>4187</v>
      </c>
      <c r="D11" s="203">
        <f>SUM(J11+G11)</f>
        <v>61</v>
      </c>
      <c r="E11" s="203">
        <f>SUM(K11+H11)</f>
        <v>4126</v>
      </c>
      <c r="F11" s="203">
        <f>SUM(G11:H11)</f>
        <v>4177</v>
      </c>
      <c r="G11" s="204">
        <v>61</v>
      </c>
      <c r="H11" s="204">
        <v>4116</v>
      </c>
      <c r="I11" s="203">
        <f>SUM(J11:K11)</f>
        <v>10</v>
      </c>
      <c r="J11" s="204">
        <v>0</v>
      </c>
      <c r="K11" s="204">
        <v>10</v>
      </c>
      <c r="L11" s="446" t="s">
        <v>349</v>
      </c>
      <c r="M11" s="447"/>
    </row>
    <row r="12" spans="1:14" ht="21" customHeight="1" thickBot="1">
      <c r="A12" s="41">
        <v>4923</v>
      </c>
      <c r="B12" s="42" t="s">
        <v>348</v>
      </c>
      <c r="C12" s="205">
        <f t="shared" ref="C12:C16" si="0">SUM(I12+F12)</f>
        <v>16049</v>
      </c>
      <c r="D12" s="205">
        <f t="shared" ref="D12:D16" si="1">SUM(J12+G12)</f>
        <v>195</v>
      </c>
      <c r="E12" s="205">
        <f t="shared" ref="E12:E16" si="2">SUM(K12+H12)</f>
        <v>15854</v>
      </c>
      <c r="F12" s="205">
        <f t="shared" ref="F12:F15" si="3">SUM(G12:H12)</f>
        <v>16005</v>
      </c>
      <c r="G12" s="206">
        <v>195</v>
      </c>
      <c r="H12" s="206">
        <v>15810</v>
      </c>
      <c r="I12" s="205">
        <f t="shared" ref="I12:I15" si="4">SUM(J12:K12)</f>
        <v>44</v>
      </c>
      <c r="J12" s="206">
        <v>0</v>
      </c>
      <c r="K12" s="206">
        <v>44</v>
      </c>
      <c r="L12" s="434" t="s">
        <v>139</v>
      </c>
      <c r="M12" s="435"/>
    </row>
    <row r="13" spans="1:14" ht="30" customHeight="1" thickBot="1">
      <c r="A13" s="38">
        <v>4924</v>
      </c>
      <c r="B13" s="39" t="s">
        <v>350</v>
      </c>
      <c r="C13" s="203">
        <f t="shared" si="0"/>
        <v>14700</v>
      </c>
      <c r="D13" s="203">
        <f t="shared" si="1"/>
        <v>81</v>
      </c>
      <c r="E13" s="203">
        <f t="shared" si="2"/>
        <v>14619</v>
      </c>
      <c r="F13" s="203">
        <f t="shared" si="3"/>
        <v>14636</v>
      </c>
      <c r="G13" s="204">
        <v>68</v>
      </c>
      <c r="H13" s="204">
        <v>14568</v>
      </c>
      <c r="I13" s="203">
        <f t="shared" si="4"/>
        <v>64</v>
      </c>
      <c r="J13" s="204">
        <v>13</v>
      </c>
      <c r="K13" s="204">
        <v>51</v>
      </c>
      <c r="L13" s="432" t="s">
        <v>354</v>
      </c>
      <c r="M13" s="433"/>
    </row>
    <row r="14" spans="1:14" ht="21" customHeight="1" thickBot="1">
      <c r="A14" s="41">
        <v>4925</v>
      </c>
      <c r="B14" s="42" t="s">
        <v>352</v>
      </c>
      <c r="C14" s="205">
        <f t="shared" si="0"/>
        <v>16626</v>
      </c>
      <c r="D14" s="205">
        <f t="shared" si="1"/>
        <v>344</v>
      </c>
      <c r="E14" s="205">
        <f t="shared" si="2"/>
        <v>16282</v>
      </c>
      <c r="F14" s="205">
        <f t="shared" si="3"/>
        <v>16583</v>
      </c>
      <c r="G14" s="206">
        <v>340</v>
      </c>
      <c r="H14" s="206">
        <v>16243</v>
      </c>
      <c r="I14" s="205">
        <f t="shared" si="4"/>
        <v>43</v>
      </c>
      <c r="J14" s="206">
        <v>4</v>
      </c>
      <c r="K14" s="206">
        <v>39</v>
      </c>
      <c r="L14" s="434" t="s">
        <v>353</v>
      </c>
      <c r="M14" s="435"/>
    </row>
    <row r="15" spans="1:14" ht="21" customHeight="1" thickBot="1">
      <c r="A15" s="282">
        <v>5</v>
      </c>
      <c r="B15" s="283" t="s">
        <v>525</v>
      </c>
      <c r="C15" s="284">
        <f t="shared" si="0"/>
        <v>44691</v>
      </c>
      <c r="D15" s="284">
        <f t="shared" si="1"/>
        <v>14657</v>
      </c>
      <c r="E15" s="284">
        <f t="shared" si="2"/>
        <v>30034</v>
      </c>
      <c r="F15" s="284">
        <f t="shared" si="3"/>
        <v>43778</v>
      </c>
      <c r="G15" s="282">
        <v>14346</v>
      </c>
      <c r="H15" s="282">
        <v>29432</v>
      </c>
      <c r="I15" s="284">
        <f t="shared" si="4"/>
        <v>913</v>
      </c>
      <c r="J15" s="282">
        <v>311</v>
      </c>
      <c r="K15" s="282">
        <v>602</v>
      </c>
      <c r="L15" s="564" t="s">
        <v>524</v>
      </c>
      <c r="M15" s="565"/>
    </row>
    <row r="16" spans="1:14" s="215" customFormat="1" ht="21" customHeight="1">
      <c r="A16" s="285">
        <v>61</v>
      </c>
      <c r="B16" s="286" t="s">
        <v>346</v>
      </c>
      <c r="C16" s="272">
        <f t="shared" si="0"/>
        <v>1945</v>
      </c>
      <c r="D16" s="272">
        <f t="shared" si="1"/>
        <v>436</v>
      </c>
      <c r="E16" s="272">
        <f t="shared" si="2"/>
        <v>1509</v>
      </c>
      <c r="F16" s="272">
        <f>SUM(G16:H16)</f>
        <v>1307</v>
      </c>
      <c r="G16" s="280">
        <v>141</v>
      </c>
      <c r="H16" s="280">
        <v>1166</v>
      </c>
      <c r="I16" s="272">
        <f>SUM(J16:K16)</f>
        <v>638</v>
      </c>
      <c r="J16" s="280">
        <v>295</v>
      </c>
      <c r="K16" s="280">
        <v>343</v>
      </c>
      <c r="L16" s="562" t="s">
        <v>344</v>
      </c>
      <c r="M16" s="563"/>
    </row>
    <row r="17" spans="1:49" ht="48" customHeight="1">
      <c r="A17" s="561" t="s">
        <v>13</v>
      </c>
      <c r="B17" s="561"/>
      <c r="C17" s="207">
        <f t="shared" ref="C17:K17" si="5">SUM(C11:C16)</f>
        <v>98198</v>
      </c>
      <c r="D17" s="207">
        <f t="shared" si="5"/>
        <v>15774</v>
      </c>
      <c r="E17" s="207">
        <f t="shared" si="5"/>
        <v>82424</v>
      </c>
      <c r="F17" s="207">
        <f t="shared" si="5"/>
        <v>96486</v>
      </c>
      <c r="G17" s="207">
        <f t="shared" si="5"/>
        <v>15151</v>
      </c>
      <c r="H17" s="207">
        <f t="shared" si="5"/>
        <v>81335</v>
      </c>
      <c r="I17" s="207">
        <f t="shared" si="5"/>
        <v>1712</v>
      </c>
      <c r="J17" s="207">
        <f t="shared" si="5"/>
        <v>623</v>
      </c>
      <c r="K17" s="207">
        <f t="shared" si="5"/>
        <v>1089</v>
      </c>
      <c r="L17" s="561" t="s">
        <v>10</v>
      </c>
      <c r="M17" s="561"/>
    </row>
    <row r="19" spans="1:49" ht="14.25" customHeight="1">
      <c r="A19" s="12"/>
      <c r="J19" s="125"/>
      <c r="K19" s="125"/>
      <c r="L19" s="125"/>
      <c r="M19" s="125"/>
      <c r="N19" s="107"/>
      <c r="O19" s="107"/>
      <c r="P19" s="427"/>
      <c r="Q19" s="427"/>
      <c r="R19" s="427"/>
      <c r="S19" s="427"/>
      <c r="T19" s="427"/>
      <c r="U19" s="427"/>
      <c r="V19" s="427"/>
      <c r="W19" s="427"/>
      <c r="X19" s="427"/>
      <c r="Y19" s="427"/>
      <c r="Z19" s="427"/>
      <c r="AA19" s="427"/>
      <c r="AB19" s="427"/>
      <c r="AC19" s="427"/>
      <c r="AD19" s="427"/>
      <c r="AE19" s="427"/>
      <c r="AF19" s="427"/>
      <c r="AG19" s="427"/>
      <c r="AH19"/>
      <c r="AI19"/>
      <c r="AJ19"/>
      <c r="AK19"/>
      <c r="AL19"/>
      <c r="AM19"/>
      <c r="AN19"/>
      <c r="AO19"/>
      <c r="AP19"/>
      <c r="AQ19"/>
      <c r="AR19"/>
      <c r="AS19"/>
      <c r="AT19"/>
      <c r="AU19"/>
      <c r="AV19"/>
      <c r="AW19"/>
    </row>
    <row r="20" spans="1:49" ht="14.25" customHeight="1">
      <c r="A20" s="12"/>
      <c r="J20" s="125"/>
      <c r="K20" s="125"/>
      <c r="L20" s="125"/>
      <c r="M20" s="125"/>
      <c r="N20" s="107"/>
      <c r="O20" s="107"/>
    </row>
    <row r="21" spans="1:49" ht="14.25" customHeight="1">
      <c r="A21" s="12"/>
      <c r="J21" s="125"/>
      <c r="K21" s="125"/>
      <c r="L21" s="125"/>
      <c r="M21" s="125"/>
      <c r="N21" s="107"/>
      <c r="O21" s="107"/>
    </row>
    <row r="22" spans="1:49" ht="14.25" customHeight="1">
      <c r="A22" s="12"/>
      <c r="J22" s="125"/>
      <c r="K22" s="125"/>
      <c r="L22" s="125"/>
      <c r="M22" s="125"/>
      <c r="N22" s="107"/>
      <c r="O22" s="107"/>
    </row>
    <row r="23" spans="1:49" ht="14.25" customHeight="1">
      <c r="A23" s="12"/>
      <c r="J23" s="125"/>
      <c r="K23" s="125"/>
      <c r="L23" s="125"/>
      <c r="M23" s="125"/>
      <c r="N23" s="107"/>
      <c r="O23" s="107"/>
    </row>
    <row r="24" spans="1:49" ht="14.25" customHeight="1">
      <c r="A24" s="12"/>
      <c r="J24" s="125"/>
      <c r="K24" s="125"/>
      <c r="L24" s="125"/>
      <c r="M24" s="125"/>
      <c r="N24" s="107"/>
      <c r="O24" s="107"/>
    </row>
    <row r="25" spans="1:49" ht="14.25" customHeight="1">
      <c r="A25" s="12"/>
      <c r="J25" s="125"/>
      <c r="K25" s="125"/>
      <c r="L25" s="125"/>
      <c r="M25" s="125"/>
      <c r="N25" s="107"/>
      <c r="O25" s="107"/>
    </row>
    <row r="26" spans="1:49" ht="14.25" customHeight="1">
      <c r="A26" s="12"/>
      <c r="J26" s="125"/>
      <c r="K26" s="125"/>
      <c r="L26" s="125"/>
      <c r="M26" s="125"/>
      <c r="N26" s="107"/>
      <c r="O26" s="107"/>
    </row>
    <row r="27" spans="1:49" ht="14.25" customHeight="1">
      <c r="A27" s="12"/>
      <c r="J27" s="125"/>
      <c r="K27" s="125"/>
      <c r="L27" s="125"/>
      <c r="M27" s="125"/>
      <c r="N27" s="107"/>
      <c r="O27" s="107"/>
    </row>
    <row r="28" spans="1:49" ht="14.25" customHeight="1">
      <c r="A28" s="12"/>
      <c r="J28" s="125"/>
      <c r="K28" s="125"/>
      <c r="L28" s="125"/>
      <c r="M28" s="125"/>
      <c r="N28" s="107"/>
      <c r="O28" s="107"/>
    </row>
    <row r="29" spans="1:49" ht="14.25" customHeight="1">
      <c r="A29" s="12"/>
      <c r="J29" s="125"/>
      <c r="K29" s="125"/>
      <c r="L29" s="125"/>
      <c r="M29" s="125"/>
      <c r="N29" s="107"/>
      <c r="O29" s="107"/>
    </row>
    <row r="30" spans="1:49" ht="14.25" customHeight="1">
      <c r="A30" s="12"/>
      <c r="J30" s="125"/>
      <c r="K30" s="125"/>
      <c r="L30" s="125"/>
      <c r="M30" s="125"/>
      <c r="N30" s="107"/>
      <c r="O30" s="107"/>
    </row>
    <row r="31" spans="1:49" ht="14.25" customHeight="1">
      <c r="A31" s="12"/>
      <c r="J31" s="125"/>
      <c r="K31" s="125"/>
      <c r="L31" s="125"/>
      <c r="M31" s="125"/>
      <c r="N31" s="107"/>
      <c r="O31" s="107"/>
    </row>
    <row r="32" spans="1:49" ht="14.25" customHeight="1">
      <c r="A32" s="12"/>
      <c r="J32" s="125"/>
      <c r="K32" s="125"/>
      <c r="L32" s="125"/>
      <c r="M32" s="125"/>
      <c r="N32" s="107"/>
      <c r="O32" s="107"/>
    </row>
    <row r="33" spans="1:23" ht="14.25" customHeight="1">
      <c r="A33" s="12"/>
      <c r="J33" s="125"/>
      <c r="K33" s="125"/>
      <c r="L33" s="125"/>
      <c r="M33" s="125"/>
      <c r="N33" s="107"/>
      <c r="O33" s="107"/>
    </row>
    <row r="34" spans="1:23" ht="14.25" customHeight="1">
      <c r="A34" s="12"/>
      <c r="J34" s="125"/>
      <c r="K34" s="125"/>
      <c r="L34" s="125"/>
      <c r="M34" s="125"/>
      <c r="N34" s="107"/>
      <c r="O34" s="107"/>
    </row>
    <row r="35" spans="1:23" ht="14.25" customHeight="1">
      <c r="A35" s="12"/>
      <c r="J35" s="125"/>
      <c r="K35" s="125"/>
      <c r="L35" s="125"/>
      <c r="M35" s="125"/>
      <c r="N35" s="107"/>
      <c r="O35" s="107"/>
    </row>
    <row r="36" spans="1:23" ht="14.25" customHeight="1">
      <c r="A36" s="12"/>
      <c r="J36" s="125"/>
      <c r="K36" s="125"/>
      <c r="L36" s="125"/>
      <c r="M36" s="125"/>
      <c r="N36" s="107"/>
      <c r="O36" s="107"/>
    </row>
    <row r="37" spans="1:23" ht="14.25" customHeight="1">
      <c r="A37" s="12"/>
      <c r="J37" s="125"/>
      <c r="K37" s="125"/>
      <c r="L37" s="125"/>
      <c r="M37" s="125"/>
      <c r="N37" s="107"/>
      <c r="O37" s="107"/>
    </row>
    <row r="38" spans="1:23" ht="14.25" customHeight="1">
      <c r="A38" s="12"/>
      <c r="M38" s="125"/>
      <c r="N38" s="125"/>
      <c r="O38" s="125"/>
      <c r="P38" s="125"/>
      <c r="Q38" s="125"/>
      <c r="R38" s="125"/>
      <c r="S38" s="125"/>
      <c r="T38" s="107"/>
      <c r="U38" s="107"/>
    </row>
    <row r="39" spans="1:23" ht="14.25" customHeight="1">
      <c r="A39" s="12"/>
      <c r="M39" s="125"/>
      <c r="N39" s="125"/>
      <c r="O39" s="125"/>
      <c r="P39" s="125"/>
      <c r="Q39" s="125"/>
      <c r="R39" s="125"/>
      <c r="S39" s="125"/>
      <c r="T39" s="107"/>
      <c r="U39" s="107"/>
    </row>
    <row r="40" spans="1:23" ht="14.25" customHeight="1">
      <c r="A40" s="12"/>
      <c r="M40" s="125"/>
      <c r="N40" s="125"/>
      <c r="O40" s="125"/>
      <c r="P40" s="125"/>
      <c r="Q40" s="125"/>
      <c r="R40" s="125"/>
      <c r="S40" s="125"/>
      <c r="T40" s="107"/>
      <c r="U40" s="107"/>
    </row>
    <row r="41" spans="1:23" ht="14.25" customHeight="1">
      <c r="A41" s="12"/>
      <c r="M41" s="125"/>
      <c r="N41" s="125"/>
      <c r="O41" s="125"/>
      <c r="P41" s="125"/>
      <c r="Q41" s="125"/>
      <c r="R41" s="125"/>
      <c r="S41" s="125"/>
      <c r="T41" s="107"/>
      <c r="U41" s="107"/>
    </row>
    <row r="42" spans="1:23" ht="14.25" customHeight="1">
      <c r="A42" s="12"/>
      <c r="M42" s="125"/>
      <c r="N42" s="125"/>
      <c r="O42" s="125"/>
      <c r="P42" s="125"/>
      <c r="Q42" s="125"/>
      <c r="R42" s="125"/>
      <c r="S42" s="125"/>
      <c r="T42" s="107"/>
      <c r="U42" s="107"/>
    </row>
    <row r="43" spans="1:23" ht="14.25" customHeight="1">
      <c r="A43" s="12"/>
      <c r="M43" s="125"/>
      <c r="N43" s="125"/>
      <c r="O43" s="125"/>
      <c r="P43" s="125"/>
      <c r="Q43" s="125"/>
      <c r="R43" s="125"/>
      <c r="S43" s="125"/>
      <c r="T43" s="107"/>
      <c r="U43" s="107"/>
    </row>
    <row r="44" spans="1:23" ht="14.25" customHeight="1">
      <c r="A44" s="12"/>
      <c r="M44" s="107"/>
      <c r="O44" s="125"/>
      <c r="P44" s="125"/>
      <c r="Q44" s="125"/>
      <c r="R44" s="125"/>
      <c r="S44" s="125"/>
      <c r="T44" s="125"/>
      <c r="U44" s="125"/>
      <c r="V44" s="427"/>
      <c r="W44" s="427"/>
    </row>
    <row r="45" spans="1:23" ht="14.25" customHeight="1">
      <c r="A45" s="12"/>
      <c r="M45" s="107"/>
      <c r="O45" s="125"/>
      <c r="P45" s="125"/>
      <c r="Q45" s="125"/>
      <c r="R45" s="125"/>
      <c r="S45" s="125"/>
      <c r="T45" s="125"/>
      <c r="U45" s="125"/>
      <c r="V45" s="427"/>
      <c r="W45" s="427"/>
    </row>
    <row r="46" spans="1:23" ht="14.25" customHeight="1">
      <c r="A46" s="12"/>
      <c r="M46" s="107"/>
      <c r="O46" s="125"/>
      <c r="P46" s="125"/>
      <c r="Q46" s="125"/>
      <c r="R46" s="125"/>
      <c r="S46" s="125"/>
      <c r="T46" s="125"/>
      <c r="U46" s="125"/>
      <c r="V46" s="427"/>
      <c r="W46" s="427"/>
    </row>
    <row r="47" spans="1:23" ht="14.25" customHeight="1">
      <c r="A47" s="12"/>
      <c r="M47" s="107"/>
      <c r="O47" s="125"/>
      <c r="P47" s="125"/>
      <c r="Q47" s="125"/>
      <c r="R47" s="125"/>
      <c r="S47" s="125"/>
      <c r="T47" s="125"/>
      <c r="U47" s="125"/>
      <c r="V47" s="427"/>
      <c r="W47" s="427"/>
    </row>
    <row r="48" spans="1:23" ht="14.25" customHeight="1">
      <c r="A48" s="12"/>
      <c r="M48" s="107"/>
      <c r="O48" s="125"/>
      <c r="P48" s="125"/>
      <c r="Q48" s="125"/>
      <c r="R48" s="125"/>
      <c r="S48" s="125"/>
      <c r="T48" s="125"/>
      <c r="U48" s="125"/>
      <c r="V48" s="427"/>
      <c r="W48" s="427"/>
    </row>
    <row r="49" spans="1:23" ht="14.25" customHeight="1">
      <c r="A49" s="12"/>
      <c r="M49" s="107"/>
      <c r="O49" s="125"/>
      <c r="P49" s="125"/>
      <c r="Q49" s="125"/>
      <c r="R49" s="125"/>
      <c r="S49" s="125"/>
      <c r="T49" s="125"/>
      <c r="U49" s="125"/>
      <c r="V49" s="427"/>
      <c r="W49" s="427"/>
    </row>
    <row r="50" spans="1:23" ht="14.25" customHeight="1">
      <c r="A50" s="12"/>
      <c r="M50" s="107"/>
      <c r="O50" s="125"/>
      <c r="P50" s="125"/>
      <c r="Q50" s="125"/>
      <c r="R50" s="125"/>
      <c r="S50" s="125"/>
      <c r="T50" s="125"/>
      <c r="U50" s="125"/>
      <c r="V50" s="427"/>
      <c r="W50" s="427"/>
    </row>
    <row r="51" spans="1:23" ht="14.25" customHeight="1">
      <c r="A51" s="12"/>
      <c r="M51" s="107"/>
      <c r="O51" s="125"/>
      <c r="P51" s="125"/>
      <c r="Q51" s="125"/>
      <c r="R51" s="125"/>
      <c r="S51" s="125"/>
      <c r="T51" s="125"/>
      <c r="U51" s="125"/>
      <c r="V51" s="427"/>
      <c r="W51" s="427"/>
    </row>
    <row r="52" spans="1:23" ht="14.25" customHeight="1">
      <c r="A52" s="12"/>
      <c r="M52" s="107"/>
      <c r="O52" s="125"/>
      <c r="P52" s="125"/>
      <c r="Q52" s="125"/>
      <c r="R52" s="125"/>
      <c r="S52" s="125"/>
      <c r="T52" s="125"/>
      <c r="U52" s="125"/>
      <c r="V52" s="427"/>
      <c r="W52" s="427"/>
    </row>
    <row r="53" spans="1:23" ht="14.25" customHeight="1">
      <c r="A53" s="12"/>
      <c r="M53" s="107"/>
      <c r="O53" s="125"/>
      <c r="P53" s="125"/>
      <c r="Q53" s="125"/>
      <c r="R53" s="125"/>
      <c r="S53" s="125"/>
      <c r="T53" s="125"/>
      <c r="U53" s="125"/>
      <c r="V53" s="427"/>
      <c r="W53" s="427"/>
    </row>
    <row r="54" spans="1:23" ht="14.25" customHeight="1">
      <c r="A54" s="12"/>
      <c r="M54" s="107"/>
      <c r="O54" s="125"/>
      <c r="P54" s="125"/>
      <c r="Q54" s="125"/>
      <c r="R54" s="125"/>
      <c r="S54" s="125"/>
      <c r="T54" s="125"/>
      <c r="U54" s="125"/>
      <c r="V54" s="427"/>
      <c r="W54" s="427"/>
    </row>
    <row r="55" spans="1:23" ht="14.25" customHeight="1">
      <c r="A55" s="12"/>
      <c r="M55" s="107"/>
      <c r="O55" s="125"/>
      <c r="P55" s="125"/>
      <c r="Q55" s="125"/>
      <c r="R55" s="125"/>
      <c r="S55" s="125"/>
      <c r="T55" s="125"/>
      <c r="U55" s="125"/>
      <c r="V55" s="427"/>
      <c r="W55" s="427"/>
    </row>
    <row r="56" spans="1:23" ht="14.25" customHeight="1">
      <c r="A56" s="12"/>
      <c r="M56" s="107"/>
      <c r="O56" s="125"/>
      <c r="P56" s="125"/>
      <c r="Q56" s="125"/>
      <c r="R56" s="125"/>
      <c r="S56" s="125"/>
      <c r="T56" s="125"/>
      <c r="U56" s="125"/>
      <c r="V56" s="427"/>
      <c r="W56" s="427"/>
    </row>
    <row r="57" spans="1:23" ht="14.25" customHeight="1">
      <c r="A57" s="12"/>
      <c r="M57" s="107"/>
      <c r="O57" s="125"/>
      <c r="P57" s="125"/>
      <c r="Q57" s="125"/>
      <c r="R57" s="125"/>
      <c r="S57" s="125"/>
      <c r="T57" s="125"/>
      <c r="U57" s="125"/>
      <c r="V57" s="427"/>
      <c r="W57" s="427"/>
    </row>
    <row r="58" spans="1:23" ht="14.25" customHeight="1">
      <c r="A58" s="12"/>
      <c r="M58" s="107"/>
      <c r="O58" s="125"/>
      <c r="P58" s="125"/>
      <c r="Q58" s="125"/>
      <c r="R58" s="125"/>
      <c r="S58" s="125"/>
      <c r="T58" s="125"/>
      <c r="U58" s="125"/>
      <c r="V58" s="427"/>
      <c r="W58" s="427"/>
    </row>
    <row r="59" spans="1:23" ht="14.25" customHeight="1">
      <c r="A59" s="12"/>
      <c r="M59" s="107"/>
      <c r="O59" s="125"/>
      <c r="P59" s="125"/>
      <c r="Q59" s="125"/>
      <c r="R59" s="125"/>
      <c r="S59" s="125"/>
      <c r="T59" s="125"/>
      <c r="U59" s="125"/>
      <c r="V59" s="427"/>
      <c r="W59" s="427"/>
    </row>
    <row r="60" spans="1:23" ht="14.25" customHeight="1">
      <c r="A60" s="12"/>
      <c r="M60" s="107"/>
      <c r="O60" s="125"/>
      <c r="P60" s="125"/>
      <c r="Q60" s="125"/>
      <c r="R60" s="125"/>
      <c r="S60" s="125"/>
      <c r="T60" s="125"/>
      <c r="U60" s="125"/>
      <c r="V60" s="427"/>
      <c r="W60" s="427"/>
    </row>
    <row r="61" spans="1:23" ht="14.25" customHeight="1">
      <c r="A61" s="12"/>
      <c r="M61" s="107"/>
      <c r="O61" s="125"/>
      <c r="P61" s="125"/>
      <c r="Q61" s="125"/>
      <c r="R61" s="125"/>
      <c r="S61" s="125"/>
      <c r="T61" s="125"/>
      <c r="U61" s="125"/>
      <c r="V61" s="427"/>
      <c r="W61" s="427"/>
    </row>
    <row r="62" spans="1:23" ht="14.25" customHeight="1">
      <c r="A62" s="12"/>
      <c r="M62" s="107"/>
      <c r="O62" s="125"/>
      <c r="P62" s="125"/>
      <c r="Q62" s="125"/>
      <c r="R62" s="125"/>
      <c r="S62" s="125"/>
      <c r="T62" s="125"/>
      <c r="U62" s="125"/>
      <c r="V62" s="427"/>
      <c r="W62" s="427"/>
    </row>
    <row r="63" spans="1:23" ht="14.25" customHeight="1">
      <c r="A63" s="12"/>
      <c r="M63" s="107"/>
      <c r="O63" s="125"/>
      <c r="P63" s="125"/>
      <c r="Q63" s="125"/>
      <c r="R63" s="125"/>
      <c r="S63" s="125"/>
      <c r="T63" s="125"/>
      <c r="U63" s="125"/>
      <c r="V63" s="427"/>
      <c r="W63" s="427"/>
    </row>
    <row r="64" spans="1:23" ht="14.25" customHeight="1">
      <c r="A64" s="12"/>
      <c r="M64" s="107"/>
      <c r="O64" s="125"/>
      <c r="P64" s="125"/>
      <c r="Q64" s="125"/>
      <c r="R64" s="125"/>
      <c r="S64" s="125"/>
      <c r="T64" s="125"/>
      <c r="U64" s="125"/>
      <c r="V64" s="427"/>
      <c r="W64" s="427"/>
    </row>
    <row r="65" spans="1:23" ht="14.25" customHeight="1">
      <c r="A65" s="12"/>
      <c r="M65" s="107"/>
      <c r="O65" s="125"/>
      <c r="P65" s="125"/>
      <c r="Q65" s="125"/>
      <c r="R65" s="125"/>
      <c r="S65" s="125"/>
      <c r="T65" s="125"/>
      <c r="U65" s="125"/>
      <c r="V65" s="427"/>
      <c r="W65" s="427"/>
    </row>
    <row r="66" spans="1:23" ht="14.25" customHeight="1">
      <c r="A66" s="12"/>
      <c r="M66" s="107"/>
      <c r="O66" s="125"/>
      <c r="P66" s="125"/>
      <c r="Q66" s="125"/>
      <c r="R66" s="125"/>
      <c r="S66" s="125"/>
      <c r="T66" s="125"/>
      <c r="U66" s="125"/>
      <c r="V66" s="427"/>
      <c r="W66" s="427"/>
    </row>
    <row r="67" spans="1:23" ht="14.25" customHeight="1">
      <c r="A67" s="12"/>
      <c r="M67" s="107"/>
      <c r="O67" s="125"/>
      <c r="P67" s="125"/>
      <c r="Q67" s="125"/>
      <c r="R67" s="125"/>
      <c r="S67" s="125"/>
      <c r="T67" s="125"/>
      <c r="U67" s="125"/>
      <c r="V67" s="427"/>
      <c r="W67" s="427"/>
    </row>
    <row r="68" spans="1:23" ht="14.25" customHeight="1">
      <c r="A68" s="12"/>
      <c r="M68" s="107"/>
      <c r="O68" s="125"/>
      <c r="P68" s="125"/>
      <c r="Q68" s="125"/>
      <c r="R68" s="125"/>
      <c r="S68" s="125"/>
      <c r="T68" s="125"/>
      <c r="U68" s="125"/>
      <c r="V68" s="427"/>
      <c r="W68" s="427"/>
    </row>
    <row r="69" spans="1:23" ht="14.25" customHeight="1">
      <c r="A69" s="12"/>
      <c r="M69" s="107"/>
      <c r="O69" s="125"/>
      <c r="P69" s="125"/>
      <c r="Q69" s="125"/>
      <c r="R69" s="125"/>
      <c r="S69" s="125"/>
      <c r="T69" s="125"/>
      <c r="U69" s="125"/>
      <c r="V69" s="427"/>
      <c r="W69" s="427"/>
    </row>
    <row r="70" spans="1:23" ht="14.25" customHeight="1">
      <c r="A70" s="12"/>
      <c r="M70" s="107"/>
      <c r="O70" s="125"/>
      <c r="P70" s="125"/>
      <c r="Q70" s="125"/>
      <c r="R70" s="125"/>
      <c r="S70" s="125"/>
      <c r="T70" s="125"/>
      <c r="U70" s="125"/>
      <c r="V70" s="427"/>
      <c r="W70" s="427"/>
    </row>
    <row r="71" spans="1:23" ht="14.25" customHeight="1">
      <c r="A71" s="12"/>
      <c r="M71" s="107"/>
      <c r="O71" s="125"/>
      <c r="P71" s="125"/>
      <c r="Q71" s="125"/>
      <c r="R71" s="125"/>
      <c r="S71" s="125"/>
      <c r="T71" s="125"/>
      <c r="U71" s="125"/>
      <c r="V71" s="427"/>
      <c r="W71" s="427"/>
    </row>
    <row r="72" spans="1:23" ht="14.25" customHeight="1">
      <c r="A72" s="12"/>
      <c r="M72" s="107"/>
      <c r="O72" s="125"/>
      <c r="P72" s="125"/>
      <c r="Q72" s="125"/>
      <c r="R72" s="125"/>
      <c r="S72" s="125"/>
      <c r="T72" s="125"/>
      <c r="U72" s="125"/>
      <c r="V72" s="427"/>
      <c r="W72" s="427"/>
    </row>
    <row r="73" spans="1:23" ht="14.25" customHeight="1">
      <c r="A73" s="12"/>
      <c r="M73" s="107"/>
      <c r="O73" s="125"/>
      <c r="P73" s="125"/>
      <c r="Q73" s="125"/>
      <c r="R73" s="125"/>
      <c r="S73" s="125"/>
      <c r="T73" s="125"/>
      <c r="U73" s="125"/>
      <c r="V73" s="427"/>
      <c r="W73" s="427"/>
    </row>
    <row r="74" spans="1:23" ht="14.25" customHeight="1">
      <c r="A74" s="12"/>
      <c r="M74" s="107"/>
      <c r="O74" s="125"/>
      <c r="P74" s="125"/>
      <c r="Q74" s="125"/>
      <c r="R74" s="125"/>
      <c r="S74" s="125"/>
      <c r="T74" s="125"/>
      <c r="U74" s="125"/>
      <c r="V74" s="427"/>
      <c r="W74" s="427"/>
    </row>
    <row r="75" spans="1:23" ht="14.25" customHeight="1">
      <c r="A75" s="12"/>
      <c r="M75" s="107"/>
      <c r="O75" s="125"/>
      <c r="P75" s="125"/>
      <c r="Q75" s="125"/>
      <c r="R75" s="125"/>
      <c r="S75" s="125"/>
      <c r="T75" s="125"/>
      <c r="U75" s="125"/>
      <c r="V75" s="427"/>
      <c r="W75" s="427"/>
    </row>
    <row r="76" spans="1:23" ht="14.25" customHeight="1">
      <c r="A76" s="12"/>
      <c r="M76" s="107"/>
      <c r="O76" s="125"/>
      <c r="P76" s="125"/>
      <c r="Q76" s="125"/>
      <c r="R76" s="125"/>
      <c r="S76" s="125"/>
      <c r="T76" s="125"/>
      <c r="U76" s="125"/>
      <c r="V76" s="427"/>
      <c r="W76" s="427"/>
    </row>
    <row r="77" spans="1:23" ht="14.25" customHeight="1">
      <c r="A77" s="12"/>
      <c r="M77" s="107"/>
      <c r="O77" s="125"/>
      <c r="P77" s="125"/>
      <c r="Q77" s="125"/>
      <c r="R77" s="125"/>
      <c r="S77" s="125"/>
      <c r="T77" s="125"/>
      <c r="U77" s="125"/>
      <c r="V77"/>
      <c r="W77"/>
    </row>
    <row r="78" spans="1:23" ht="14.25" customHeight="1">
      <c r="A78" s="12"/>
      <c r="M78"/>
      <c r="O78" s="125"/>
      <c r="P78" s="125"/>
      <c r="Q78" s="125"/>
      <c r="R78" s="125"/>
      <c r="S78" s="125"/>
      <c r="T78" s="125"/>
      <c r="U78" s="125"/>
      <c r="V78"/>
      <c r="W78"/>
    </row>
    <row r="79" spans="1:23" ht="14.25" customHeight="1">
      <c r="A79" s="12"/>
      <c r="M79"/>
      <c r="O79" s="125"/>
      <c r="P79" s="125"/>
      <c r="Q79" s="125"/>
      <c r="R79" s="125"/>
      <c r="S79" s="125"/>
      <c r="T79" s="125"/>
      <c r="U79" s="125"/>
      <c r="V79"/>
      <c r="W79"/>
    </row>
    <row r="80" spans="1:23" ht="14.25" customHeight="1">
      <c r="A80" s="12"/>
      <c r="M80"/>
      <c r="O80" s="125"/>
      <c r="P80" s="125"/>
      <c r="Q80" s="125"/>
      <c r="R80" s="125"/>
      <c r="S80" s="125"/>
      <c r="T80" s="125"/>
      <c r="U80" s="125"/>
      <c r="V80"/>
      <c r="W80"/>
    </row>
    <row r="81" spans="1:23" ht="14.25" customHeight="1">
      <c r="A81" s="12"/>
      <c r="M81"/>
      <c r="O81" s="125"/>
      <c r="P81" s="125"/>
      <c r="Q81" s="125"/>
      <c r="R81" s="125"/>
      <c r="S81" s="125"/>
      <c r="T81" s="125"/>
      <c r="U81" s="125"/>
      <c r="V81"/>
      <c r="W81"/>
    </row>
  </sheetData>
  <mergeCells count="63">
    <mergeCell ref="V76:W76"/>
    <mergeCell ref="A2:M2"/>
    <mergeCell ref="A3:M3"/>
    <mergeCell ref="A4:M4"/>
    <mergeCell ref="A5:L5"/>
    <mergeCell ref="V71:W71"/>
    <mergeCell ref="V72:W72"/>
    <mergeCell ref="V73:W73"/>
    <mergeCell ref="V74:W74"/>
    <mergeCell ref="V75:W75"/>
    <mergeCell ref="V66:W66"/>
    <mergeCell ref="V67:W67"/>
    <mergeCell ref="V68:W68"/>
    <mergeCell ref="V69:W69"/>
    <mergeCell ref="V70:W70"/>
    <mergeCell ref="V61:W61"/>
    <mergeCell ref="V62:W62"/>
    <mergeCell ref="V63:W63"/>
    <mergeCell ref="V64:W64"/>
    <mergeCell ref="V65:W65"/>
    <mergeCell ref="V56:W56"/>
    <mergeCell ref="V57:W57"/>
    <mergeCell ref="V58:W58"/>
    <mergeCell ref="V59:W59"/>
    <mergeCell ref="V60:W60"/>
    <mergeCell ref="V51:W51"/>
    <mergeCell ref="V52:W52"/>
    <mergeCell ref="V53:W53"/>
    <mergeCell ref="V54:W54"/>
    <mergeCell ref="V55:W55"/>
    <mergeCell ref="V46:W46"/>
    <mergeCell ref="V47:W47"/>
    <mergeCell ref="V48:W48"/>
    <mergeCell ref="V49:W49"/>
    <mergeCell ref="V50:W50"/>
    <mergeCell ref="AA19:AB19"/>
    <mergeCell ref="AC19:AE19"/>
    <mergeCell ref="AF19:AG19"/>
    <mergeCell ref="V44:W44"/>
    <mergeCell ref="V45:W45"/>
    <mergeCell ref="P19:Q19"/>
    <mergeCell ref="R19:S19"/>
    <mergeCell ref="T19:U19"/>
    <mergeCell ref="V19:W19"/>
    <mergeCell ref="X19:Z19"/>
    <mergeCell ref="A17:B17"/>
    <mergeCell ref="L17:M17"/>
    <mergeCell ref="L16:M16"/>
    <mergeCell ref="L15:M15"/>
    <mergeCell ref="L11:M11"/>
    <mergeCell ref="L12:M12"/>
    <mergeCell ref="L13:M13"/>
    <mergeCell ref="L14:M14"/>
    <mergeCell ref="A1:M1"/>
    <mergeCell ref="I8:K8"/>
    <mergeCell ref="L8:M10"/>
    <mergeCell ref="A7:B7"/>
    <mergeCell ref="L7:M7"/>
    <mergeCell ref="A8:A10"/>
    <mergeCell ref="B8:B10"/>
    <mergeCell ref="C8:E8"/>
    <mergeCell ref="F8:H8"/>
    <mergeCell ref="A6:M6"/>
  </mergeCells>
  <phoneticPr fontId="17" type="noConversion"/>
  <printOptions horizontalCentered="1" verticalCentered="1"/>
  <pageMargins left="0" right="0" top="0" bottom="0" header="0.31496062992125984" footer="0.31496062992125984"/>
  <pageSetup paperSize="9" scale="8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3" tint="0.39997558519241921"/>
  </sheetPr>
  <dimension ref="A1:K19"/>
  <sheetViews>
    <sheetView tabSelected="1" view="pageBreakPreview" zoomScaleNormal="100" zoomScaleSheetLayoutView="100" workbookViewId="0">
      <selection activeCell="P44" sqref="P44"/>
    </sheetView>
  </sheetViews>
  <sheetFormatPr defaultColWidth="9.125" defaultRowHeight="14.25"/>
  <cols>
    <col min="1" max="1" width="6.625" style="3" customWidth="1"/>
    <col min="2" max="2" width="36.625" style="1" bestFit="1" customWidth="1"/>
    <col min="3" max="3" width="11.375" style="1" customWidth="1"/>
    <col min="4" max="4" width="10.5" style="1" customWidth="1"/>
    <col min="5" max="8" width="9.75" style="1" customWidth="1"/>
    <col min="9" max="9" width="30.625" style="1" customWidth="1"/>
    <col min="10" max="10" width="6.5" style="1" customWidth="1"/>
    <col min="11" max="16384" width="9.125" style="1"/>
  </cols>
  <sheetData>
    <row r="1" spans="1:11" s="5" customFormat="1" ht="50.25" customHeight="1">
      <c r="A1" s="406"/>
      <c r="B1" s="352"/>
      <c r="C1" s="352"/>
      <c r="D1" s="352"/>
      <c r="E1" s="352"/>
      <c r="F1" s="352"/>
      <c r="G1" s="352"/>
      <c r="H1" s="352"/>
      <c r="I1" s="352"/>
      <c r="J1" s="352"/>
      <c r="K1" s="10"/>
    </row>
    <row r="2" spans="1:11" ht="15.75" customHeight="1">
      <c r="A2" s="407" t="s">
        <v>428</v>
      </c>
      <c r="B2" s="407"/>
      <c r="C2" s="407"/>
      <c r="D2" s="407"/>
      <c r="E2" s="407"/>
      <c r="F2" s="407"/>
      <c r="G2" s="407"/>
      <c r="H2" s="407"/>
      <c r="I2" s="407"/>
      <c r="J2" s="407"/>
    </row>
    <row r="3" spans="1:11" ht="18" customHeight="1">
      <c r="A3" s="407" t="s">
        <v>3</v>
      </c>
      <c r="B3" s="407"/>
      <c r="C3" s="407"/>
      <c r="D3" s="407"/>
      <c r="E3" s="407"/>
      <c r="F3" s="407"/>
      <c r="G3" s="407"/>
      <c r="H3" s="407"/>
      <c r="I3" s="407"/>
      <c r="J3" s="407"/>
    </row>
    <row r="4" spans="1:11" ht="15.75" customHeight="1">
      <c r="A4" s="415" t="s">
        <v>382</v>
      </c>
      <c r="B4" s="415"/>
      <c r="C4" s="415"/>
      <c r="D4" s="415"/>
      <c r="E4" s="415"/>
      <c r="F4" s="415"/>
      <c r="G4" s="415"/>
      <c r="H4" s="415"/>
      <c r="I4" s="415"/>
      <c r="J4" s="415"/>
    </row>
    <row r="5" spans="1:11" ht="15.75" customHeight="1">
      <c r="A5" s="415" t="s">
        <v>136</v>
      </c>
      <c r="B5" s="415"/>
      <c r="C5" s="415"/>
      <c r="D5" s="415"/>
      <c r="E5" s="415"/>
      <c r="F5" s="415"/>
      <c r="G5" s="415"/>
      <c r="H5" s="415"/>
      <c r="I5" s="415"/>
      <c r="J5" s="415"/>
    </row>
    <row r="6" spans="1:11" ht="15.75" customHeight="1">
      <c r="A6" s="415">
        <v>2022</v>
      </c>
      <c r="B6" s="415"/>
      <c r="C6" s="415"/>
      <c r="D6" s="415"/>
      <c r="E6" s="415"/>
      <c r="F6" s="415"/>
      <c r="G6" s="415"/>
      <c r="H6" s="415"/>
      <c r="I6" s="415"/>
      <c r="J6" s="415"/>
    </row>
    <row r="7" spans="1:11" ht="16.5" customHeight="1">
      <c r="A7" s="450" t="s">
        <v>467</v>
      </c>
      <c r="B7" s="451"/>
      <c r="C7" s="36"/>
      <c r="D7" s="175"/>
      <c r="E7" s="43"/>
      <c r="F7" s="37"/>
      <c r="G7" s="36"/>
      <c r="H7" s="118"/>
      <c r="I7" s="452" t="s">
        <v>148</v>
      </c>
      <c r="J7" s="452"/>
    </row>
    <row r="8" spans="1:11" ht="24" customHeight="1" thickBot="1">
      <c r="A8" s="460" t="s">
        <v>270</v>
      </c>
      <c r="B8" s="461" t="s">
        <v>16</v>
      </c>
      <c r="C8" s="456" t="s">
        <v>33</v>
      </c>
      <c r="D8" s="454"/>
      <c r="E8" s="454"/>
      <c r="F8" s="454" t="s">
        <v>468</v>
      </c>
      <c r="G8" s="454"/>
      <c r="H8" s="455"/>
      <c r="I8" s="460" t="s">
        <v>22</v>
      </c>
      <c r="J8" s="460"/>
    </row>
    <row r="9" spans="1:11" ht="23.25" customHeight="1" thickTop="1" thickBot="1">
      <c r="A9" s="410"/>
      <c r="B9" s="413"/>
      <c r="C9" s="457" t="s">
        <v>34</v>
      </c>
      <c r="D9" s="458"/>
      <c r="E9" s="458"/>
      <c r="F9" s="458" t="s">
        <v>35</v>
      </c>
      <c r="G9" s="458"/>
      <c r="H9" s="459"/>
      <c r="I9" s="410"/>
      <c r="J9" s="410"/>
    </row>
    <row r="10" spans="1:11" ht="15.75" thickTop="1" thickBot="1">
      <c r="A10" s="410"/>
      <c r="B10" s="413"/>
      <c r="C10" s="69" t="s">
        <v>10</v>
      </c>
      <c r="D10" s="69" t="s">
        <v>266</v>
      </c>
      <c r="E10" s="69" t="s">
        <v>7</v>
      </c>
      <c r="F10" s="69" t="s">
        <v>10</v>
      </c>
      <c r="G10" s="69" t="s">
        <v>266</v>
      </c>
      <c r="H10" s="69" t="s">
        <v>7</v>
      </c>
      <c r="I10" s="410"/>
      <c r="J10" s="410"/>
    </row>
    <row r="11" spans="1:11" ht="16.5" customHeight="1" thickTop="1">
      <c r="A11" s="411"/>
      <c r="B11" s="414"/>
      <c r="C11" s="73" t="s">
        <v>13</v>
      </c>
      <c r="D11" s="73" t="s">
        <v>32</v>
      </c>
      <c r="E11" s="73" t="s">
        <v>332</v>
      </c>
      <c r="F11" s="73" t="s">
        <v>13</v>
      </c>
      <c r="G11" s="73" t="s">
        <v>32</v>
      </c>
      <c r="H11" s="73" t="s">
        <v>332</v>
      </c>
      <c r="I11" s="411"/>
      <c r="J11" s="411"/>
    </row>
    <row r="12" spans="1:11" ht="21" customHeight="1" thickBot="1">
      <c r="A12" s="38">
        <v>4922</v>
      </c>
      <c r="B12" s="39" t="s">
        <v>347</v>
      </c>
      <c r="C12" s="157">
        <f>SUM(D12:E12)</f>
        <v>122858</v>
      </c>
      <c r="D12" s="40">
        <v>122858</v>
      </c>
      <c r="E12" s="40">
        <v>0</v>
      </c>
      <c r="F12" s="157">
        <f>SUM(G12:H12)</f>
        <v>4187</v>
      </c>
      <c r="G12" s="40">
        <v>4177</v>
      </c>
      <c r="H12" s="40">
        <v>10</v>
      </c>
      <c r="I12" s="446" t="s">
        <v>349</v>
      </c>
      <c r="J12" s="447"/>
    </row>
    <row r="13" spans="1:11" ht="21" customHeight="1" thickBot="1">
      <c r="A13" s="41">
        <v>4923</v>
      </c>
      <c r="B13" s="42" t="s">
        <v>348</v>
      </c>
      <c r="C13" s="158">
        <f>SUM(D13:E13)</f>
        <v>557730</v>
      </c>
      <c r="D13" s="159">
        <v>550672</v>
      </c>
      <c r="E13" s="159">
        <v>7058</v>
      </c>
      <c r="F13" s="158">
        <f>SUM(G13:H13)</f>
        <v>16049</v>
      </c>
      <c r="G13" s="159">
        <v>16005</v>
      </c>
      <c r="H13" s="159">
        <v>44</v>
      </c>
      <c r="I13" s="434" t="s">
        <v>139</v>
      </c>
      <c r="J13" s="435"/>
    </row>
    <row r="14" spans="1:11" ht="26.25" customHeight="1" thickBot="1">
      <c r="A14" s="38">
        <v>4924</v>
      </c>
      <c r="B14" s="39" t="s">
        <v>350</v>
      </c>
      <c r="C14" s="157">
        <f>SUM(D14:E14)</f>
        <v>1018715</v>
      </c>
      <c r="D14" s="40">
        <v>967962</v>
      </c>
      <c r="E14" s="40">
        <v>50753</v>
      </c>
      <c r="F14" s="157">
        <f>SUM(G14:H14)</f>
        <v>14700</v>
      </c>
      <c r="G14" s="40">
        <v>14636</v>
      </c>
      <c r="H14" s="40">
        <v>64</v>
      </c>
      <c r="I14" s="432" t="s">
        <v>354</v>
      </c>
      <c r="J14" s="433"/>
    </row>
    <row r="15" spans="1:11" ht="21" customHeight="1" thickBot="1">
      <c r="A15" s="41">
        <v>4925</v>
      </c>
      <c r="B15" s="42" t="s">
        <v>352</v>
      </c>
      <c r="C15" s="158">
        <f t="shared" ref="C15:C17" si="0">SUM(D15:E15)</f>
        <v>289840</v>
      </c>
      <c r="D15" s="159">
        <v>286108</v>
      </c>
      <c r="E15" s="159">
        <v>3732</v>
      </c>
      <c r="F15" s="158">
        <f t="shared" ref="F15:F17" si="1">SUM(G15:H15)</f>
        <v>16626</v>
      </c>
      <c r="G15" s="159">
        <v>16583</v>
      </c>
      <c r="H15" s="159">
        <v>43</v>
      </c>
      <c r="I15" s="434" t="s">
        <v>353</v>
      </c>
      <c r="J15" s="435"/>
    </row>
    <row r="16" spans="1:11" ht="21" customHeight="1" thickBot="1">
      <c r="A16" s="282">
        <v>5</v>
      </c>
      <c r="B16" s="287" t="s">
        <v>525</v>
      </c>
      <c r="C16" s="290">
        <f>SUM(D16:E16)</f>
        <v>11881443</v>
      </c>
      <c r="D16" s="271">
        <v>11308617</v>
      </c>
      <c r="E16" s="271">
        <v>572826</v>
      </c>
      <c r="F16" s="290">
        <f t="shared" si="1"/>
        <v>44691</v>
      </c>
      <c r="G16" s="271">
        <v>43778</v>
      </c>
      <c r="H16" s="271">
        <v>913</v>
      </c>
      <c r="I16" s="432" t="s">
        <v>524</v>
      </c>
      <c r="J16" s="433"/>
    </row>
    <row r="17" spans="1:10" s="288" customFormat="1" ht="21" customHeight="1">
      <c r="A17" s="280">
        <v>61</v>
      </c>
      <c r="B17" s="279" t="s">
        <v>346</v>
      </c>
      <c r="C17" s="189">
        <f t="shared" si="0"/>
        <v>1165073</v>
      </c>
      <c r="D17" s="190">
        <v>665198</v>
      </c>
      <c r="E17" s="190">
        <v>499875</v>
      </c>
      <c r="F17" s="189">
        <f t="shared" si="1"/>
        <v>1945</v>
      </c>
      <c r="G17" s="190">
        <v>1307</v>
      </c>
      <c r="H17" s="190">
        <v>638</v>
      </c>
      <c r="I17" s="562" t="s">
        <v>344</v>
      </c>
      <c r="J17" s="563"/>
    </row>
    <row r="18" spans="1:10" s="123" customFormat="1" ht="28.9" customHeight="1">
      <c r="A18" s="566" t="s">
        <v>13</v>
      </c>
      <c r="B18" s="566"/>
      <c r="C18" s="143">
        <f t="shared" ref="C18:H18" si="2">SUM(C12:C17)</f>
        <v>15035659</v>
      </c>
      <c r="D18" s="143">
        <f t="shared" si="2"/>
        <v>13901415</v>
      </c>
      <c r="E18" s="143">
        <f t="shared" si="2"/>
        <v>1134244</v>
      </c>
      <c r="F18" s="143">
        <f t="shared" si="2"/>
        <v>98198</v>
      </c>
      <c r="G18" s="143">
        <f t="shared" si="2"/>
        <v>96486</v>
      </c>
      <c r="H18" s="143">
        <f t="shared" si="2"/>
        <v>1712</v>
      </c>
      <c r="I18" s="567" t="s">
        <v>10</v>
      </c>
      <c r="J18" s="568"/>
    </row>
    <row r="19" spans="1:10" ht="24.6" hidden="1" customHeight="1"/>
  </sheetData>
  <mergeCells count="23">
    <mergeCell ref="A18:B18"/>
    <mergeCell ref="I18:J18"/>
    <mergeCell ref="I8:J11"/>
    <mergeCell ref="C9:E9"/>
    <mergeCell ref="F9:H9"/>
    <mergeCell ref="A8:A11"/>
    <mergeCell ref="B8:B11"/>
    <mergeCell ref="C8:E8"/>
    <mergeCell ref="F8:H8"/>
    <mergeCell ref="I12:J12"/>
    <mergeCell ref="I13:J13"/>
    <mergeCell ref="I14:J14"/>
    <mergeCell ref="I15:J15"/>
    <mergeCell ref="I16:J16"/>
    <mergeCell ref="I17:J17"/>
    <mergeCell ref="A5:J5"/>
    <mergeCell ref="A7:B7"/>
    <mergeCell ref="I7:J7"/>
    <mergeCell ref="A1:J1"/>
    <mergeCell ref="A2:J2"/>
    <mergeCell ref="A3:J3"/>
    <mergeCell ref="A4:J4"/>
    <mergeCell ref="A6:J6"/>
  </mergeCells>
  <phoneticPr fontId="17" type="noConversion"/>
  <printOptions horizontalCentered="1" verticalCentered="1"/>
  <pageMargins left="0" right="0" top="0" bottom="0" header="0.31496062992125984" footer="0.31496062992125984"/>
  <pageSetup paperSize="9" scale="8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3" tint="0.39997558519241921"/>
  </sheetPr>
  <dimension ref="A1:K43"/>
  <sheetViews>
    <sheetView view="pageBreakPreview" topLeftCell="A5" zoomScaleNormal="100" zoomScaleSheetLayoutView="100" workbookViewId="0">
      <selection activeCell="P44" sqref="P44"/>
    </sheetView>
  </sheetViews>
  <sheetFormatPr defaultColWidth="9.125" defaultRowHeight="14.25"/>
  <cols>
    <col min="1" max="1" width="11.625" style="46" customWidth="1"/>
    <col min="2" max="2" width="25.625" style="12" customWidth="1"/>
    <col min="3" max="3" width="9.75" style="12" customWidth="1"/>
    <col min="4" max="4" width="8.375" style="12" customWidth="1"/>
    <col min="5" max="5" width="10.5" style="12" customWidth="1"/>
    <col min="6" max="6" width="9.75" style="12" customWidth="1"/>
    <col min="7" max="8" width="8.75" style="12" customWidth="1"/>
    <col min="9" max="9" width="25.625" style="12" customWidth="1"/>
    <col min="10" max="10" width="11.625" style="12" customWidth="1"/>
    <col min="11" max="16384" width="9.125" style="12"/>
  </cols>
  <sheetData>
    <row r="1" spans="1:11" s="5" customFormat="1" ht="48" customHeight="1">
      <c r="A1" s="406"/>
      <c r="B1" s="352"/>
      <c r="C1" s="352"/>
      <c r="D1" s="352"/>
      <c r="E1" s="352"/>
      <c r="F1" s="352"/>
      <c r="G1" s="352"/>
      <c r="H1" s="352"/>
      <c r="I1" s="352"/>
      <c r="J1" s="352"/>
      <c r="K1" s="10"/>
    </row>
    <row r="2" spans="1:11" ht="15.75" customHeight="1">
      <c r="A2" s="407" t="s">
        <v>55</v>
      </c>
      <c r="B2" s="407"/>
      <c r="C2" s="407"/>
      <c r="D2" s="407"/>
      <c r="E2" s="407"/>
      <c r="F2" s="407"/>
      <c r="G2" s="407"/>
      <c r="H2" s="407"/>
      <c r="I2" s="407"/>
      <c r="J2" s="407"/>
    </row>
    <row r="3" spans="1:11" ht="15.75" customHeight="1">
      <c r="A3" s="407" t="s">
        <v>3</v>
      </c>
      <c r="B3" s="407"/>
      <c r="C3" s="407"/>
      <c r="D3" s="407"/>
      <c r="E3" s="407"/>
      <c r="F3" s="407"/>
      <c r="G3" s="407"/>
      <c r="H3" s="407"/>
      <c r="I3" s="407"/>
      <c r="J3" s="407"/>
    </row>
    <row r="4" spans="1:11" ht="15.75" customHeight="1">
      <c r="A4" s="415" t="s">
        <v>383</v>
      </c>
      <c r="B4" s="415"/>
      <c r="C4" s="415"/>
      <c r="D4" s="415"/>
      <c r="E4" s="415"/>
      <c r="F4" s="415"/>
      <c r="G4" s="415"/>
      <c r="H4" s="415"/>
      <c r="I4" s="415"/>
      <c r="J4" s="415"/>
    </row>
    <row r="5" spans="1:11" ht="15.75" customHeight="1">
      <c r="A5" s="415" t="s">
        <v>136</v>
      </c>
      <c r="B5" s="415"/>
      <c r="C5" s="415"/>
      <c r="D5" s="415"/>
      <c r="E5" s="415"/>
      <c r="F5" s="415"/>
      <c r="G5" s="415"/>
      <c r="H5" s="415"/>
      <c r="I5" s="415"/>
      <c r="J5" s="415"/>
    </row>
    <row r="6" spans="1:11" ht="15.75" customHeight="1">
      <c r="A6" s="415">
        <v>2022</v>
      </c>
      <c r="B6" s="415"/>
      <c r="C6" s="415"/>
      <c r="D6" s="415"/>
      <c r="E6" s="415"/>
      <c r="F6" s="415"/>
      <c r="G6" s="415"/>
      <c r="H6" s="415"/>
      <c r="I6" s="415"/>
      <c r="J6" s="415"/>
    </row>
    <row r="7" spans="1:11" ht="16.5" customHeight="1">
      <c r="A7" s="569" t="s">
        <v>510</v>
      </c>
      <c r="B7" s="451"/>
      <c r="C7" s="36"/>
      <c r="D7" s="175"/>
      <c r="E7" s="415"/>
      <c r="F7" s="415"/>
      <c r="G7" s="36"/>
      <c r="H7" s="118"/>
      <c r="I7" s="452" t="s">
        <v>509</v>
      </c>
      <c r="J7" s="452"/>
    </row>
    <row r="8" spans="1:11" ht="24" customHeight="1">
      <c r="A8" s="471" t="s">
        <v>49</v>
      </c>
      <c r="B8" s="471"/>
      <c r="C8" s="466" t="s">
        <v>33</v>
      </c>
      <c r="D8" s="466"/>
      <c r="E8" s="466"/>
      <c r="F8" s="466" t="s">
        <v>468</v>
      </c>
      <c r="G8" s="466"/>
      <c r="H8" s="466"/>
      <c r="I8" s="467" t="s">
        <v>50</v>
      </c>
      <c r="J8" s="467"/>
    </row>
    <row r="9" spans="1:11" ht="31.5" customHeight="1">
      <c r="A9" s="472"/>
      <c r="B9" s="472"/>
      <c r="C9" s="465" t="s">
        <v>333</v>
      </c>
      <c r="D9" s="465"/>
      <c r="E9" s="465"/>
      <c r="F9" s="465" t="s">
        <v>35</v>
      </c>
      <c r="G9" s="465"/>
      <c r="H9" s="465"/>
      <c r="I9" s="468"/>
      <c r="J9" s="468"/>
    </row>
    <row r="10" spans="1:11" ht="28.5" customHeight="1">
      <c r="A10" s="472"/>
      <c r="B10" s="472"/>
      <c r="C10" s="69" t="s">
        <v>10</v>
      </c>
      <c r="D10" s="51" t="s">
        <v>51</v>
      </c>
      <c r="E10" s="51" t="s">
        <v>52</v>
      </c>
      <c r="F10" s="69" t="s">
        <v>10</v>
      </c>
      <c r="G10" s="69" t="s">
        <v>24</v>
      </c>
      <c r="H10" s="69" t="s">
        <v>25</v>
      </c>
      <c r="I10" s="468"/>
      <c r="J10" s="468"/>
    </row>
    <row r="11" spans="1:11" ht="28.5" customHeight="1">
      <c r="A11" s="473"/>
      <c r="B11" s="473"/>
      <c r="C11" s="73" t="s">
        <v>13</v>
      </c>
      <c r="D11" s="74" t="s">
        <v>53</v>
      </c>
      <c r="E11" s="74" t="s">
        <v>54</v>
      </c>
      <c r="F11" s="73" t="s">
        <v>13</v>
      </c>
      <c r="G11" s="73" t="s">
        <v>26</v>
      </c>
      <c r="H11" s="73" t="s">
        <v>27</v>
      </c>
      <c r="I11" s="469"/>
      <c r="J11" s="469"/>
    </row>
    <row r="12" spans="1:11" ht="30" customHeight="1" thickBot="1">
      <c r="A12" s="476" t="s">
        <v>36</v>
      </c>
      <c r="B12" s="476"/>
      <c r="C12" s="53">
        <f t="shared" ref="C12:C20" si="0">SUM(D12:E12)</f>
        <v>50299</v>
      </c>
      <c r="D12" s="54">
        <v>1126</v>
      </c>
      <c r="E12" s="54">
        <v>49173</v>
      </c>
      <c r="F12" s="53">
        <f t="shared" ref="F12:F20" si="1">SUM(G12:H12)</f>
        <v>205</v>
      </c>
      <c r="G12" s="54">
        <v>9</v>
      </c>
      <c r="H12" s="54">
        <v>196</v>
      </c>
      <c r="I12" s="479" t="s">
        <v>337</v>
      </c>
      <c r="J12" s="479"/>
    </row>
    <row r="13" spans="1:11" ht="30" customHeight="1" thickTop="1" thickBot="1">
      <c r="A13" s="464" t="s">
        <v>37</v>
      </c>
      <c r="B13" s="464"/>
      <c r="C13" s="55">
        <f t="shared" si="0"/>
        <v>0</v>
      </c>
      <c r="D13" s="56">
        <v>0</v>
      </c>
      <c r="E13" s="56">
        <v>0</v>
      </c>
      <c r="F13" s="55">
        <f t="shared" si="1"/>
        <v>80</v>
      </c>
      <c r="G13" s="56">
        <v>7</v>
      </c>
      <c r="H13" s="56">
        <v>73</v>
      </c>
      <c r="I13" s="462" t="s">
        <v>338</v>
      </c>
      <c r="J13" s="462"/>
    </row>
    <row r="14" spans="1:11" ht="30" customHeight="1" thickTop="1" thickBot="1">
      <c r="A14" s="463" t="s">
        <v>38</v>
      </c>
      <c r="B14" s="463"/>
      <c r="C14" s="53">
        <f t="shared" si="0"/>
        <v>2153366</v>
      </c>
      <c r="D14" s="54">
        <v>39028</v>
      </c>
      <c r="E14" s="54">
        <v>2114338</v>
      </c>
      <c r="F14" s="53">
        <f t="shared" si="1"/>
        <v>3591</v>
      </c>
      <c r="G14" s="54">
        <v>565</v>
      </c>
      <c r="H14" s="54">
        <v>3026</v>
      </c>
      <c r="I14" s="470" t="s">
        <v>39</v>
      </c>
      <c r="J14" s="470"/>
    </row>
    <row r="15" spans="1:11" ht="30" customHeight="1" thickTop="1" thickBot="1">
      <c r="A15" s="464" t="s">
        <v>40</v>
      </c>
      <c r="B15" s="464"/>
      <c r="C15" s="55">
        <f t="shared" si="0"/>
        <v>1284135</v>
      </c>
      <c r="D15" s="56">
        <v>22617</v>
      </c>
      <c r="E15" s="56">
        <v>1261518</v>
      </c>
      <c r="F15" s="55">
        <f t="shared" si="1"/>
        <v>6855</v>
      </c>
      <c r="G15" s="56">
        <v>1316</v>
      </c>
      <c r="H15" s="56">
        <v>5539</v>
      </c>
      <c r="I15" s="462" t="s">
        <v>339</v>
      </c>
      <c r="J15" s="462"/>
    </row>
    <row r="16" spans="1:11" ht="30" customHeight="1" thickTop="1" thickBot="1">
      <c r="A16" s="463" t="s">
        <v>41</v>
      </c>
      <c r="B16" s="463"/>
      <c r="C16" s="53">
        <f t="shared" si="0"/>
        <v>6964822</v>
      </c>
      <c r="D16" s="54">
        <v>410630</v>
      </c>
      <c r="E16" s="54">
        <v>6554192</v>
      </c>
      <c r="F16" s="53">
        <f t="shared" si="1"/>
        <v>14423</v>
      </c>
      <c r="G16" s="54">
        <v>2709</v>
      </c>
      <c r="H16" s="54">
        <v>11714</v>
      </c>
      <c r="I16" s="470" t="s">
        <v>340</v>
      </c>
      <c r="J16" s="470"/>
    </row>
    <row r="17" spans="1:11" ht="30" customHeight="1" thickTop="1" thickBot="1">
      <c r="A17" s="464" t="s">
        <v>42</v>
      </c>
      <c r="B17" s="464"/>
      <c r="C17" s="55">
        <f t="shared" si="0"/>
        <v>129456</v>
      </c>
      <c r="D17" s="56">
        <v>6506</v>
      </c>
      <c r="E17" s="56">
        <v>122950</v>
      </c>
      <c r="F17" s="55">
        <f t="shared" si="1"/>
        <v>2383</v>
      </c>
      <c r="G17" s="56">
        <v>457</v>
      </c>
      <c r="H17" s="56">
        <v>1926</v>
      </c>
      <c r="I17" s="462" t="s">
        <v>341</v>
      </c>
      <c r="J17" s="462"/>
    </row>
    <row r="18" spans="1:11" ht="30" customHeight="1" thickTop="1" thickBot="1">
      <c r="A18" s="463" t="s">
        <v>43</v>
      </c>
      <c r="B18" s="463"/>
      <c r="C18" s="53">
        <f t="shared" si="0"/>
        <v>84616</v>
      </c>
      <c r="D18" s="54">
        <v>1634</v>
      </c>
      <c r="E18" s="54">
        <v>82982</v>
      </c>
      <c r="F18" s="53">
        <f t="shared" si="1"/>
        <v>1594</v>
      </c>
      <c r="G18" s="54">
        <v>60</v>
      </c>
      <c r="H18" s="54">
        <v>1534</v>
      </c>
      <c r="I18" s="470" t="s">
        <v>44</v>
      </c>
      <c r="J18" s="470"/>
    </row>
    <row r="19" spans="1:11" ht="30" customHeight="1" thickTop="1" thickBot="1">
      <c r="A19" s="464" t="s">
        <v>45</v>
      </c>
      <c r="B19" s="464"/>
      <c r="C19" s="55">
        <f t="shared" si="0"/>
        <v>4355693</v>
      </c>
      <c r="D19" s="56">
        <v>398246</v>
      </c>
      <c r="E19" s="56">
        <v>3957447</v>
      </c>
      <c r="F19" s="55">
        <f t="shared" si="1"/>
        <v>66928</v>
      </c>
      <c r="G19" s="56">
        <v>10651</v>
      </c>
      <c r="H19" s="56">
        <v>56277</v>
      </c>
      <c r="I19" s="462" t="s">
        <v>46</v>
      </c>
      <c r="J19" s="462"/>
    </row>
    <row r="20" spans="1:11" ht="30" customHeight="1" thickTop="1">
      <c r="A20" s="478" t="s">
        <v>508</v>
      </c>
      <c r="B20" s="478" t="s">
        <v>47</v>
      </c>
      <c r="C20" s="101">
        <f t="shared" si="0"/>
        <v>13271</v>
      </c>
      <c r="D20" s="105">
        <v>24</v>
      </c>
      <c r="E20" s="105">
        <v>13247</v>
      </c>
      <c r="F20" s="101">
        <f t="shared" si="1"/>
        <v>2139</v>
      </c>
      <c r="G20" s="105">
        <v>0</v>
      </c>
      <c r="H20" s="105">
        <v>2139</v>
      </c>
      <c r="I20" s="477" t="s">
        <v>48</v>
      </c>
      <c r="J20" s="477"/>
    </row>
    <row r="21" spans="1:11" ht="33.75" customHeight="1">
      <c r="A21" s="474" t="s">
        <v>13</v>
      </c>
      <c r="B21" s="474"/>
      <c r="C21" s="99">
        <f t="shared" ref="C21:H21" si="2">SUM(C12:C20)</f>
        <v>15035658</v>
      </c>
      <c r="D21" s="99">
        <f t="shared" si="2"/>
        <v>879811</v>
      </c>
      <c r="E21" s="99">
        <f t="shared" si="2"/>
        <v>14155847</v>
      </c>
      <c r="F21" s="99">
        <f t="shared" si="2"/>
        <v>98198</v>
      </c>
      <c r="G21" s="99">
        <f>SUM(G12:G20)</f>
        <v>15774</v>
      </c>
      <c r="H21" s="99">
        <f t="shared" si="2"/>
        <v>82424</v>
      </c>
      <c r="I21" s="475" t="s">
        <v>10</v>
      </c>
      <c r="J21" s="475"/>
    </row>
    <row r="22" spans="1:11" ht="17.25" customHeight="1">
      <c r="K22" s="46"/>
    </row>
    <row r="23" spans="1:11">
      <c r="K23" s="46"/>
    </row>
    <row r="24" spans="1:11">
      <c r="K24" s="46"/>
    </row>
    <row r="25" spans="1:11">
      <c r="K25" s="46"/>
    </row>
    <row r="26" spans="1:11">
      <c r="K26" s="46"/>
    </row>
    <row r="27" spans="1:11">
      <c r="K27" s="46"/>
    </row>
    <row r="28" spans="1:11">
      <c r="K28" s="46"/>
    </row>
    <row r="29" spans="1:11">
      <c r="K29" s="46"/>
    </row>
    <row r="30" spans="1:11">
      <c r="K30" s="46"/>
    </row>
    <row r="31" spans="1:11">
      <c r="K31" s="46"/>
    </row>
    <row r="32" spans="1:11">
      <c r="K32" s="46"/>
    </row>
    <row r="33" spans="1:11">
      <c r="A33" s="12"/>
      <c r="K33" s="46"/>
    </row>
    <row r="34" spans="1:11">
      <c r="A34" s="12"/>
      <c r="K34" s="46"/>
    </row>
    <row r="35" spans="1:11">
      <c r="A35" s="12"/>
      <c r="K35" s="46"/>
    </row>
    <row r="36" spans="1:11">
      <c r="A36" s="12"/>
      <c r="K36" s="46"/>
    </row>
    <row r="37" spans="1:11">
      <c r="A37" s="12"/>
      <c r="K37" s="46"/>
    </row>
    <row r="38" spans="1:11">
      <c r="A38" s="12"/>
      <c r="K38" s="46"/>
    </row>
    <row r="39" spans="1:11">
      <c r="A39" s="12"/>
      <c r="K39" s="46"/>
    </row>
    <row r="40" spans="1:11">
      <c r="A40" s="12"/>
      <c r="K40" s="46"/>
    </row>
    <row r="41" spans="1:11">
      <c r="A41" s="12"/>
      <c r="K41" s="46"/>
    </row>
    <row r="42" spans="1:11">
      <c r="A42" s="12"/>
      <c r="K42" s="46"/>
    </row>
    <row r="43" spans="1:11">
      <c r="A43" s="12"/>
      <c r="K43" s="46"/>
    </row>
  </sheetData>
  <mergeCells count="35">
    <mergeCell ref="A5:J5"/>
    <mergeCell ref="A7:B7"/>
    <mergeCell ref="E7:F7"/>
    <mergeCell ref="I7:J7"/>
    <mergeCell ref="A1:J1"/>
    <mergeCell ref="A2:J2"/>
    <mergeCell ref="A3:J3"/>
    <mergeCell ref="A4:J4"/>
    <mergeCell ref="A6:J6"/>
    <mergeCell ref="A21:B21"/>
    <mergeCell ref="I21:J21"/>
    <mergeCell ref="A18:B18"/>
    <mergeCell ref="A19:B19"/>
    <mergeCell ref="A13:B13"/>
    <mergeCell ref="A14:B14"/>
    <mergeCell ref="A16:B16"/>
    <mergeCell ref="A17:B17"/>
    <mergeCell ref="I18:J18"/>
    <mergeCell ref="I19:J19"/>
    <mergeCell ref="A20:B20"/>
    <mergeCell ref="I20:J20"/>
    <mergeCell ref="I17:J17"/>
    <mergeCell ref="I16:J16"/>
    <mergeCell ref="A8:B11"/>
    <mergeCell ref="C8:E8"/>
    <mergeCell ref="F8:H8"/>
    <mergeCell ref="I8:J11"/>
    <mergeCell ref="C9:E9"/>
    <mergeCell ref="F9:H9"/>
    <mergeCell ref="A12:B12"/>
    <mergeCell ref="A15:B15"/>
    <mergeCell ref="I12:J12"/>
    <mergeCell ref="I13:J13"/>
    <mergeCell ref="I14:J14"/>
    <mergeCell ref="I15:J15"/>
  </mergeCells>
  <phoneticPr fontId="17" type="noConversion"/>
  <printOptions horizontalCentered="1" verticalCentered="1"/>
  <pageMargins left="0" right="0" top="0" bottom="0"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3" tint="0.39997558519241921"/>
  </sheetPr>
  <dimension ref="A1:M16"/>
  <sheetViews>
    <sheetView view="pageBreakPreview" topLeftCell="A7" zoomScaleNormal="100" zoomScaleSheetLayoutView="100" workbookViewId="0">
      <selection activeCell="P44" sqref="P44"/>
    </sheetView>
  </sheetViews>
  <sheetFormatPr defaultColWidth="9.125" defaultRowHeight="14.25"/>
  <cols>
    <col min="1" max="1" width="6.625" style="46" customWidth="1"/>
    <col min="2" max="2" width="35.625" style="12" customWidth="1"/>
    <col min="3" max="3" width="10.75" style="12" customWidth="1"/>
    <col min="4" max="4" width="9.75" style="12" customWidth="1"/>
    <col min="5" max="7" width="8.625" style="12" customWidth="1"/>
    <col min="8" max="8" width="11" style="12" customWidth="1"/>
    <col min="9" max="9" width="8.75" style="12" customWidth="1"/>
    <col min="10" max="10" width="9" style="12" customWidth="1"/>
    <col min="11" max="11" width="30.625" style="12" customWidth="1"/>
    <col min="12" max="12" width="6.625" style="12" customWidth="1"/>
    <col min="13" max="16384" width="9.125" style="12"/>
  </cols>
  <sheetData>
    <row r="1" spans="1:13" s="5" customFormat="1" ht="54" customHeight="1">
      <c r="A1" s="406"/>
      <c r="B1" s="352"/>
      <c r="C1" s="352"/>
      <c r="D1" s="352"/>
      <c r="E1" s="352"/>
      <c r="F1" s="352"/>
      <c r="G1" s="352"/>
      <c r="H1" s="352"/>
      <c r="I1" s="352"/>
      <c r="J1" s="352"/>
      <c r="K1" s="352"/>
      <c r="L1" s="352"/>
      <c r="M1" s="10"/>
    </row>
    <row r="2" spans="1:13" ht="15.75" customHeight="1">
      <c r="A2" s="407" t="s">
        <v>70</v>
      </c>
      <c r="B2" s="407"/>
      <c r="C2" s="407"/>
      <c r="D2" s="407"/>
      <c r="E2" s="407"/>
      <c r="F2" s="407"/>
      <c r="G2" s="407"/>
      <c r="H2" s="407"/>
      <c r="I2" s="407"/>
      <c r="J2" s="407"/>
      <c r="K2" s="407"/>
      <c r="L2" s="407"/>
    </row>
    <row r="3" spans="1:13" ht="15.75" customHeight="1">
      <c r="A3" s="407" t="s">
        <v>3</v>
      </c>
      <c r="B3" s="407"/>
      <c r="C3" s="407"/>
      <c r="D3" s="407"/>
      <c r="E3" s="407"/>
      <c r="F3" s="407"/>
      <c r="G3" s="407"/>
      <c r="H3" s="407"/>
      <c r="I3" s="407"/>
      <c r="J3" s="407"/>
      <c r="K3" s="407"/>
      <c r="L3" s="407"/>
    </row>
    <row r="4" spans="1:13" ht="15.75" customHeight="1">
      <c r="A4" s="415" t="s">
        <v>71</v>
      </c>
      <c r="B4" s="415"/>
      <c r="C4" s="415"/>
      <c r="D4" s="415"/>
      <c r="E4" s="415"/>
      <c r="F4" s="415"/>
      <c r="G4" s="415"/>
      <c r="H4" s="415"/>
      <c r="I4" s="415"/>
      <c r="J4" s="415"/>
      <c r="K4" s="415"/>
      <c r="L4" s="415"/>
    </row>
    <row r="5" spans="1:13" ht="15.75" customHeight="1">
      <c r="A5" s="415" t="s">
        <v>136</v>
      </c>
      <c r="B5" s="415"/>
      <c r="C5" s="415"/>
      <c r="D5" s="415"/>
      <c r="E5" s="415"/>
      <c r="F5" s="415"/>
      <c r="G5" s="415"/>
      <c r="H5" s="415"/>
      <c r="I5" s="415"/>
      <c r="J5" s="415"/>
      <c r="K5" s="415"/>
      <c r="L5" s="415"/>
    </row>
    <row r="6" spans="1:13" ht="15.75" customHeight="1">
      <c r="A6" s="415">
        <v>2022</v>
      </c>
      <c r="B6" s="415"/>
      <c r="C6" s="415"/>
      <c r="D6" s="415"/>
      <c r="E6" s="415"/>
      <c r="F6" s="415"/>
      <c r="G6" s="415"/>
      <c r="H6" s="415"/>
      <c r="I6" s="415"/>
      <c r="J6" s="415"/>
      <c r="K6" s="415"/>
      <c r="L6" s="415"/>
    </row>
    <row r="7" spans="1:13" ht="16.5" customHeight="1">
      <c r="A7" s="569" t="s">
        <v>520</v>
      </c>
      <c r="B7" s="451"/>
      <c r="D7" s="175"/>
      <c r="E7" s="37"/>
      <c r="F7" s="415"/>
      <c r="G7" s="415"/>
      <c r="H7" s="37"/>
      <c r="I7" s="37"/>
      <c r="J7" s="37"/>
      <c r="K7" s="452" t="s">
        <v>149</v>
      </c>
      <c r="L7" s="452"/>
    </row>
    <row r="8" spans="1:13" ht="41.25" customHeight="1">
      <c r="A8" s="486" t="s">
        <v>270</v>
      </c>
      <c r="B8" s="471" t="s">
        <v>16</v>
      </c>
      <c r="C8" s="69" t="s">
        <v>56</v>
      </c>
      <c r="D8" s="69" t="s">
        <v>57</v>
      </c>
      <c r="E8" s="69" t="s">
        <v>58</v>
      </c>
      <c r="F8" s="69" t="s">
        <v>469</v>
      </c>
      <c r="G8" s="69" t="s">
        <v>59</v>
      </c>
      <c r="H8" s="69" t="s">
        <v>60</v>
      </c>
      <c r="I8" s="69" t="s">
        <v>61</v>
      </c>
      <c r="J8" s="69" t="s">
        <v>62</v>
      </c>
      <c r="K8" s="467" t="s">
        <v>22</v>
      </c>
      <c r="L8" s="480"/>
    </row>
    <row r="9" spans="1:13" ht="45">
      <c r="A9" s="487"/>
      <c r="B9" s="473"/>
      <c r="C9" s="73" t="s">
        <v>13</v>
      </c>
      <c r="D9" s="73" t="s">
        <v>63</v>
      </c>
      <c r="E9" s="73" t="s">
        <v>64</v>
      </c>
      <c r="F9" s="73" t="s">
        <v>65</v>
      </c>
      <c r="G9" s="73" t="s">
        <v>66</v>
      </c>
      <c r="H9" s="73" t="s">
        <v>67</v>
      </c>
      <c r="I9" s="73" t="s">
        <v>68</v>
      </c>
      <c r="J9" s="73" t="s">
        <v>69</v>
      </c>
      <c r="K9" s="469"/>
      <c r="L9" s="481"/>
    </row>
    <row r="10" spans="1:13" ht="21" customHeight="1" thickBot="1">
      <c r="A10" s="38">
        <v>4922</v>
      </c>
      <c r="B10" s="39" t="s">
        <v>347</v>
      </c>
      <c r="C10" s="162">
        <f>SUM(D10:J10)</f>
        <v>42629</v>
      </c>
      <c r="D10" s="40">
        <v>4068</v>
      </c>
      <c r="E10" s="40">
        <v>523</v>
      </c>
      <c r="F10" s="40">
        <v>17165</v>
      </c>
      <c r="G10" s="40">
        <v>1568</v>
      </c>
      <c r="H10" s="40">
        <v>19281</v>
      </c>
      <c r="I10" s="40">
        <v>0</v>
      </c>
      <c r="J10" s="40">
        <v>24</v>
      </c>
      <c r="K10" s="485" t="s">
        <v>349</v>
      </c>
      <c r="L10" s="485"/>
    </row>
    <row r="11" spans="1:13" ht="21" customHeight="1" thickBot="1">
      <c r="A11" s="41">
        <v>4923</v>
      </c>
      <c r="B11" s="42" t="s">
        <v>348</v>
      </c>
      <c r="C11" s="124">
        <f>SUM(D11:J11)</f>
        <v>448469</v>
      </c>
      <c r="D11" s="159">
        <v>63788</v>
      </c>
      <c r="E11" s="159">
        <v>3866</v>
      </c>
      <c r="F11" s="159">
        <v>137266</v>
      </c>
      <c r="G11" s="159">
        <v>23127</v>
      </c>
      <c r="H11" s="159">
        <v>219656</v>
      </c>
      <c r="I11" s="159">
        <v>363</v>
      </c>
      <c r="J11" s="159">
        <v>403</v>
      </c>
      <c r="K11" s="484" t="s">
        <v>139</v>
      </c>
      <c r="L11" s="484"/>
    </row>
    <row r="12" spans="1:13" ht="27.75" customHeight="1" thickBot="1">
      <c r="A12" s="38">
        <v>4924</v>
      </c>
      <c r="B12" s="39" t="s">
        <v>350</v>
      </c>
      <c r="C12" s="164">
        <f>SUM(D12:J12)</f>
        <v>303354</v>
      </c>
      <c r="D12" s="40">
        <v>139614</v>
      </c>
      <c r="E12" s="40">
        <v>946</v>
      </c>
      <c r="F12" s="40">
        <v>2103</v>
      </c>
      <c r="G12" s="40">
        <v>10959</v>
      </c>
      <c r="H12" s="40">
        <v>149732</v>
      </c>
      <c r="I12" s="40">
        <v>0</v>
      </c>
      <c r="J12" s="40">
        <v>0</v>
      </c>
      <c r="K12" s="485" t="s">
        <v>354</v>
      </c>
      <c r="L12" s="485"/>
    </row>
    <row r="13" spans="1:13" ht="21" customHeight="1" thickBot="1">
      <c r="A13" s="41">
        <v>4925</v>
      </c>
      <c r="B13" s="291" t="s">
        <v>352</v>
      </c>
      <c r="C13" s="191">
        <f t="shared" ref="C13:C15" si="0">SUM(D13:J13)</f>
        <v>90595</v>
      </c>
      <c r="D13" s="292">
        <v>8951</v>
      </c>
      <c r="E13" s="159">
        <v>1018</v>
      </c>
      <c r="F13" s="159">
        <v>13137</v>
      </c>
      <c r="G13" s="159">
        <v>2894</v>
      </c>
      <c r="H13" s="159">
        <v>64563</v>
      </c>
      <c r="I13" s="159">
        <v>7</v>
      </c>
      <c r="J13" s="159">
        <v>25</v>
      </c>
      <c r="K13" s="484" t="s">
        <v>353</v>
      </c>
      <c r="L13" s="484"/>
    </row>
    <row r="14" spans="1:13" ht="21" customHeight="1" thickBot="1">
      <c r="A14" s="268">
        <v>5</v>
      </c>
      <c r="B14" s="293" t="s">
        <v>525</v>
      </c>
      <c r="C14" s="295">
        <f t="shared" si="0"/>
        <v>30766664</v>
      </c>
      <c r="D14" s="294">
        <v>3644994</v>
      </c>
      <c r="E14" s="271">
        <v>83609</v>
      </c>
      <c r="F14" s="271">
        <v>263401</v>
      </c>
      <c r="G14" s="271">
        <v>65912</v>
      </c>
      <c r="H14" s="271">
        <v>26704370</v>
      </c>
      <c r="I14" s="271">
        <v>4001</v>
      </c>
      <c r="J14" s="271">
        <v>377</v>
      </c>
      <c r="K14" s="485" t="s">
        <v>524</v>
      </c>
      <c r="L14" s="485"/>
    </row>
    <row r="15" spans="1:13" s="215" customFormat="1" ht="21" customHeight="1">
      <c r="A15" s="296">
        <v>61</v>
      </c>
      <c r="B15" s="289" t="s">
        <v>346</v>
      </c>
      <c r="C15" s="189">
        <f t="shared" si="0"/>
        <v>495927</v>
      </c>
      <c r="D15" s="190">
        <v>3321</v>
      </c>
      <c r="E15" s="190">
        <v>328</v>
      </c>
      <c r="F15" s="190">
        <v>10842</v>
      </c>
      <c r="G15" s="190">
        <v>115441</v>
      </c>
      <c r="H15" s="190">
        <v>365995</v>
      </c>
      <c r="I15" s="190">
        <v>0</v>
      </c>
      <c r="J15" s="190">
        <v>0</v>
      </c>
      <c r="K15" s="570" t="s">
        <v>344</v>
      </c>
      <c r="L15" s="570"/>
    </row>
    <row r="16" spans="1:13" ht="43.5" customHeight="1">
      <c r="A16" s="566" t="s">
        <v>13</v>
      </c>
      <c r="B16" s="566"/>
      <c r="C16" s="143">
        <f t="shared" ref="C16:J16" si="1">SUM(C10:C15)</f>
        <v>32147638</v>
      </c>
      <c r="D16" s="143">
        <f t="shared" si="1"/>
        <v>3864736</v>
      </c>
      <c r="E16" s="143">
        <f t="shared" si="1"/>
        <v>90290</v>
      </c>
      <c r="F16" s="143">
        <f t="shared" si="1"/>
        <v>443914</v>
      </c>
      <c r="G16" s="143">
        <f t="shared" si="1"/>
        <v>219901</v>
      </c>
      <c r="H16" s="143">
        <f t="shared" si="1"/>
        <v>27523597</v>
      </c>
      <c r="I16" s="143">
        <f t="shared" si="1"/>
        <v>4371</v>
      </c>
      <c r="J16" s="143">
        <f t="shared" si="1"/>
        <v>829</v>
      </c>
      <c r="K16" s="561" t="s">
        <v>10</v>
      </c>
      <c r="L16" s="561"/>
    </row>
  </sheetData>
  <mergeCells count="20">
    <mergeCell ref="K11:L11"/>
    <mergeCell ref="A8:A9"/>
    <mergeCell ref="B8:B9"/>
    <mergeCell ref="K8:L9"/>
    <mergeCell ref="K14:L14"/>
    <mergeCell ref="A16:B16"/>
    <mergeCell ref="K16:L16"/>
    <mergeCell ref="K15:L15"/>
    <mergeCell ref="A1:L1"/>
    <mergeCell ref="A2:L2"/>
    <mergeCell ref="A3:L3"/>
    <mergeCell ref="A4:L4"/>
    <mergeCell ref="K13:L13"/>
    <mergeCell ref="A5:L5"/>
    <mergeCell ref="A7:B7"/>
    <mergeCell ref="A6:L6"/>
    <mergeCell ref="F7:G7"/>
    <mergeCell ref="K7:L7"/>
    <mergeCell ref="K10:L10"/>
    <mergeCell ref="K12:L12"/>
  </mergeCells>
  <phoneticPr fontId="17" type="noConversion"/>
  <printOptions horizontalCentered="1" verticalCentered="1"/>
  <pageMargins left="0" right="0" top="0" bottom="0" header="0.31496062992125984" footer="0.31496062992125984"/>
  <pageSetup paperSize="9" scale="8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3" tint="0.39997558519241921"/>
  </sheetPr>
  <dimension ref="A1:P31"/>
  <sheetViews>
    <sheetView view="pageBreakPreview" zoomScale="80" zoomScaleNormal="100" zoomScaleSheetLayoutView="80" workbookViewId="0">
      <selection activeCell="P44" sqref="P44"/>
    </sheetView>
  </sheetViews>
  <sheetFormatPr defaultColWidth="9.125" defaultRowHeight="14.25"/>
  <cols>
    <col min="1" max="1" width="6.625" style="3" customWidth="1"/>
    <col min="2" max="2" width="35.625" style="1" customWidth="1"/>
    <col min="3" max="3" width="10.875" style="61" customWidth="1"/>
    <col min="4" max="4" width="10.75" style="1" customWidth="1"/>
    <col min="5" max="5" width="9.875" style="1" customWidth="1"/>
    <col min="6" max="6" width="10.25" style="1" customWidth="1"/>
    <col min="7" max="7" width="10.375" style="1" customWidth="1"/>
    <col min="8" max="8" width="10.25" style="1" customWidth="1"/>
    <col min="9" max="9" width="9.375" style="1" customWidth="1"/>
    <col min="10" max="10" width="9" style="1" customWidth="1"/>
    <col min="11" max="11" width="11.25" style="1" customWidth="1"/>
    <col min="12" max="13" width="8.625" style="1" customWidth="1"/>
    <col min="14" max="14" width="30.625" style="1" customWidth="1"/>
    <col min="15" max="15" width="6.625" style="1" customWidth="1"/>
    <col min="16" max="16" width="9.125" style="1"/>
    <col min="17" max="17" width="11.625" style="1" customWidth="1"/>
    <col min="18" max="16384" width="9.125" style="1"/>
  </cols>
  <sheetData>
    <row r="1" spans="1:16" s="5" customFormat="1" ht="41.25" customHeight="1">
      <c r="A1" s="406"/>
      <c r="B1" s="406"/>
      <c r="C1" s="406"/>
      <c r="D1" s="406"/>
      <c r="E1" s="406"/>
      <c r="F1" s="406"/>
      <c r="G1" s="406"/>
      <c r="H1" s="406"/>
      <c r="I1" s="406"/>
      <c r="J1" s="406"/>
      <c r="K1" s="406"/>
      <c r="L1" s="406"/>
      <c r="M1" s="406"/>
      <c r="N1" s="406"/>
      <c r="O1" s="406"/>
      <c r="P1" s="10"/>
    </row>
    <row r="2" spans="1:16" ht="15.75" customHeight="1">
      <c r="A2" s="407" t="s">
        <v>89</v>
      </c>
      <c r="B2" s="407"/>
      <c r="C2" s="407"/>
      <c r="D2" s="407"/>
      <c r="E2" s="407"/>
      <c r="F2" s="407"/>
      <c r="G2" s="407"/>
      <c r="H2" s="407"/>
      <c r="I2" s="407"/>
      <c r="J2" s="407"/>
      <c r="K2" s="407"/>
      <c r="L2" s="407"/>
      <c r="M2" s="407"/>
      <c r="N2" s="407"/>
      <c r="O2" s="407"/>
    </row>
    <row r="3" spans="1:16" ht="15.75" customHeight="1">
      <c r="A3" s="407" t="s">
        <v>3</v>
      </c>
      <c r="B3" s="407"/>
      <c r="C3" s="407"/>
      <c r="D3" s="407"/>
      <c r="E3" s="407"/>
      <c r="F3" s="407"/>
      <c r="G3" s="407"/>
      <c r="H3" s="407"/>
      <c r="I3" s="407"/>
      <c r="J3" s="407"/>
      <c r="K3" s="407"/>
      <c r="L3" s="407"/>
      <c r="M3" s="407"/>
      <c r="N3" s="407"/>
      <c r="O3" s="407"/>
    </row>
    <row r="4" spans="1:16" ht="15.75" customHeight="1">
      <c r="A4" s="415" t="s">
        <v>90</v>
      </c>
      <c r="B4" s="415"/>
      <c r="C4" s="415"/>
      <c r="D4" s="415"/>
      <c r="E4" s="415"/>
      <c r="F4" s="415"/>
      <c r="G4" s="415"/>
      <c r="H4" s="415"/>
      <c r="I4" s="415"/>
      <c r="J4" s="415"/>
      <c r="K4" s="415"/>
      <c r="L4" s="415"/>
      <c r="M4" s="415"/>
      <c r="N4" s="415"/>
      <c r="O4" s="415"/>
    </row>
    <row r="5" spans="1:16" ht="15.75" customHeight="1">
      <c r="A5" s="415" t="s">
        <v>136</v>
      </c>
      <c r="B5" s="415"/>
      <c r="C5" s="415"/>
      <c r="D5" s="415"/>
      <c r="E5" s="415"/>
      <c r="F5" s="415"/>
      <c r="G5" s="415"/>
      <c r="H5" s="415"/>
      <c r="I5" s="415"/>
      <c r="J5" s="415"/>
      <c r="K5" s="415"/>
      <c r="L5" s="415"/>
      <c r="M5" s="415"/>
      <c r="N5" s="415"/>
      <c r="O5" s="415"/>
    </row>
    <row r="6" spans="1:16" ht="15.75" customHeight="1">
      <c r="A6" s="415">
        <v>2022</v>
      </c>
      <c r="B6" s="415"/>
      <c r="C6" s="415"/>
      <c r="D6" s="415"/>
      <c r="E6" s="415"/>
      <c r="F6" s="415"/>
      <c r="G6" s="415"/>
      <c r="H6" s="415"/>
      <c r="I6" s="415"/>
      <c r="J6" s="415"/>
      <c r="K6" s="415"/>
      <c r="L6" s="415"/>
      <c r="M6" s="415"/>
      <c r="N6" s="415"/>
      <c r="O6" s="415"/>
    </row>
    <row r="7" spans="1:16" ht="16.5" customHeight="1">
      <c r="A7" s="571" t="s">
        <v>519</v>
      </c>
      <c r="B7" s="489"/>
      <c r="D7" s="175"/>
      <c r="E7" s="37"/>
      <c r="F7" s="498"/>
      <c r="G7" s="498"/>
      <c r="H7" s="37"/>
      <c r="I7" s="37"/>
      <c r="J7" s="37"/>
      <c r="K7" s="497"/>
      <c r="L7" s="497"/>
      <c r="N7" s="497" t="s">
        <v>429</v>
      </c>
      <c r="O7" s="497"/>
    </row>
    <row r="8" spans="1:16" ht="58.5" customHeight="1">
      <c r="A8" s="486" t="s">
        <v>270</v>
      </c>
      <c r="B8" s="471" t="s">
        <v>16</v>
      </c>
      <c r="C8" s="69" t="s">
        <v>56</v>
      </c>
      <c r="D8" s="44" t="s">
        <v>72</v>
      </c>
      <c r="E8" s="44" t="s">
        <v>73</v>
      </c>
      <c r="F8" s="44" t="s">
        <v>470</v>
      </c>
      <c r="G8" s="44" t="s">
        <v>74</v>
      </c>
      <c r="H8" s="44" t="s">
        <v>75</v>
      </c>
      <c r="I8" s="44" t="s">
        <v>76</v>
      </c>
      <c r="J8" s="44" t="s">
        <v>77</v>
      </c>
      <c r="K8" s="44" t="s">
        <v>78</v>
      </c>
      <c r="L8" s="44" t="s">
        <v>79</v>
      </c>
      <c r="M8" s="71" t="s">
        <v>80</v>
      </c>
      <c r="N8" s="493" t="s">
        <v>22</v>
      </c>
      <c r="O8" s="494"/>
    </row>
    <row r="9" spans="1:16" ht="72.75" customHeight="1">
      <c r="A9" s="487"/>
      <c r="B9" s="473"/>
      <c r="C9" s="73" t="s">
        <v>13</v>
      </c>
      <c r="D9" s="45" t="s">
        <v>359</v>
      </c>
      <c r="E9" s="45" t="s">
        <v>81</v>
      </c>
      <c r="F9" s="45" t="s">
        <v>82</v>
      </c>
      <c r="G9" s="45" t="s">
        <v>83</v>
      </c>
      <c r="H9" s="45" t="s">
        <v>84</v>
      </c>
      <c r="I9" s="45" t="s">
        <v>85</v>
      </c>
      <c r="J9" s="45" t="s">
        <v>86</v>
      </c>
      <c r="K9" s="45" t="s">
        <v>87</v>
      </c>
      <c r="L9" s="45" t="s">
        <v>88</v>
      </c>
      <c r="M9" s="121" t="s">
        <v>342</v>
      </c>
      <c r="N9" s="495"/>
      <c r="O9" s="496"/>
    </row>
    <row r="10" spans="1:16" ht="30" customHeight="1" thickBot="1">
      <c r="A10" s="38">
        <v>4922</v>
      </c>
      <c r="B10" s="39" t="s">
        <v>347</v>
      </c>
      <c r="C10" s="157">
        <f>SUM(D10:M10)</f>
        <v>67763</v>
      </c>
      <c r="D10" s="40">
        <v>12089</v>
      </c>
      <c r="E10" s="40">
        <v>17</v>
      </c>
      <c r="F10" s="40">
        <v>462</v>
      </c>
      <c r="G10" s="40">
        <v>23189</v>
      </c>
      <c r="H10" s="40">
        <v>7596</v>
      </c>
      <c r="I10" s="40">
        <v>432</v>
      </c>
      <c r="J10" s="40">
        <v>283</v>
      </c>
      <c r="K10" s="40">
        <v>4844</v>
      </c>
      <c r="L10" s="40">
        <v>7199</v>
      </c>
      <c r="M10" s="40">
        <v>11652</v>
      </c>
      <c r="N10" s="485" t="s">
        <v>349</v>
      </c>
      <c r="O10" s="485"/>
    </row>
    <row r="11" spans="1:16" ht="30" customHeight="1" thickBot="1">
      <c r="A11" s="41">
        <v>4923</v>
      </c>
      <c r="B11" s="42" t="s">
        <v>348</v>
      </c>
      <c r="C11" s="161">
        <f>SUM(D11:M11)</f>
        <v>382888</v>
      </c>
      <c r="D11" s="142">
        <v>55603</v>
      </c>
      <c r="E11" s="142">
        <v>554</v>
      </c>
      <c r="F11" s="142">
        <v>6750</v>
      </c>
      <c r="G11" s="142">
        <v>66481</v>
      </c>
      <c r="H11" s="142">
        <v>74939</v>
      </c>
      <c r="I11" s="142">
        <v>22697</v>
      </c>
      <c r="J11" s="142">
        <v>5030</v>
      </c>
      <c r="K11" s="142">
        <v>53727</v>
      </c>
      <c r="L11" s="142">
        <v>48533</v>
      </c>
      <c r="M11" s="142">
        <v>48574</v>
      </c>
      <c r="N11" s="484" t="s">
        <v>139</v>
      </c>
      <c r="O11" s="484"/>
    </row>
    <row r="12" spans="1:16" ht="30" customHeight="1" thickBot="1">
      <c r="A12" s="38">
        <v>4924</v>
      </c>
      <c r="B12" s="39" t="s">
        <v>350</v>
      </c>
      <c r="C12" s="157">
        <f>SUM(D12:M12)</f>
        <v>341372</v>
      </c>
      <c r="D12" s="40">
        <v>154888</v>
      </c>
      <c r="E12" s="40">
        <v>0</v>
      </c>
      <c r="F12" s="40">
        <v>1510</v>
      </c>
      <c r="G12" s="40">
        <v>0</v>
      </c>
      <c r="H12" s="40">
        <v>119307</v>
      </c>
      <c r="I12" s="40">
        <v>338</v>
      </c>
      <c r="J12" s="40">
        <v>20056</v>
      </c>
      <c r="K12" s="40">
        <v>43352</v>
      </c>
      <c r="L12" s="40">
        <v>0</v>
      </c>
      <c r="M12" s="40">
        <v>1921</v>
      </c>
      <c r="N12" s="485" t="s">
        <v>354</v>
      </c>
      <c r="O12" s="485"/>
    </row>
    <row r="13" spans="1:16" ht="30" customHeight="1" thickBot="1">
      <c r="A13" s="41">
        <v>4925</v>
      </c>
      <c r="B13" s="42" t="s">
        <v>352</v>
      </c>
      <c r="C13" s="161">
        <f t="shared" ref="C13:C15" si="0">SUM(D13:M13)</f>
        <v>52997</v>
      </c>
      <c r="D13" s="142">
        <v>12163</v>
      </c>
      <c r="E13" s="142">
        <v>88</v>
      </c>
      <c r="F13" s="142">
        <v>1532</v>
      </c>
      <c r="G13" s="142">
        <v>4832</v>
      </c>
      <c r="H13" s="142">
        <v>14117</v>
      </c>
      <c r="I13" s="142">
        <v>58</v>
      </c>
      <c r="J13" s="142">
        <v>2027</v>
      </c>
      <c r="K13" s="142">
        <v>5611</v>
      </c>
      <c r="L13" s="142">
        <v>123</v>
      </c>
      <c r="M13" s="142">
        <v>12446</v>
      </c>
      <c r="N13" s="484" t="s">
        <v>353</v>
      </c>
      <c r="O13" s="484"/>
    </row>
    <row r="14" spans="1:16" ht="30" customHeight="1" thickBot="1">
      <c r="A14" s="268">
        <v>5</v>
      </c>
      <c r="B14" s="269" t="s">
        <v>525</v>
      </c>
      <c r="C14" s="300">
        <f t="shared" si="0"/>
        <v>23269454</v>
      </c>
      <c r="D14" s="271">
        <v>14407546</v>
      </c>
      <c r="E14" s="271">
        <v>0</v>
      </c>
      <c r="F14" s="271">
        <v>232690</v>
      </c>
      <c r="G14" s="271">
        <v>481863</v>
      </c>
      <c r="H14" s="271">
        <v>5297458</v>
      </c>
      <c r="I14" s="271">
        <v>69453</v>
      </c>
      <c r="J14" s="271">
        <v>121433</v>
      </c>
      <c r="K14" s="271">
        <v>2371739</v>
      </c>
      <c r="L14" s="271">
        <v>12919</v>
      </c>
      <c r="M14" s="271">
        <v>274353</v>
      </c>
      <c r="N14" s="485" t="s">
        <v>524</v>
      </c>
      <c r="O14" s="485"/>
    </row>
    <row r="15" spans="1:16" s="288" customFormat="1" ht="30" customHeight="1">
      <c r="A15" s="296">
        <v>61</v>
      </c>
      <c r="B15" s="289" t="s">
        <v>346</v>
      </c>
      <c r="C15" s="189">
        <f t="shared" si="0"/>
        <v>2357214</v>
      </c>
      <c r="D15" s="190">
        <v>1560040</v>
      </c>
      <c r="E15" s="190">
        <v>179</v>
      </c>
      <c r="F15" s="190">
        <v>6974</v>
      </c>
      <c r="G15" s="190">
        <v>529691</v>
      </c>
      <c r="H15" s="190">
        <v>54</v>
      </c>
      <c r="I15" s="190">
        <v>125437</v>
      </c>
      <c r="J15" s="190">
        <v>237</v>
      </c>
      <c r="K15" s="190">
        <v>76</v>
      </c>
      <c r="L15" s="190">
        <v>74167</v>
      </c>
      <c r="M15" s="190">
        <v>60359</v>
      </c>
      <c r="N15" s="441" t="s">
        <v>344</v>
      </c>
      <c r="O15" s="442"/>
    </row>
    <row r="16" spans="1:16" ht="49.5" customHeight="1">
      <c r="A16" s="572" t="s">
        <v>13</v>
      </c>
      <c r="B16" s="573"/>
      <c r="C16" s="143">
        <f t="shared" ref="C16:M16" si="1">SUM(C10:C15)</f>
        <v>26471688</v>
      </c>
      <c r="D16" s="143">
        <f t="shared" si="1"/>
        <v>16202329</v>
      </c>
      <c r="E16" s="143">
        <f t="shared" si="1"/>
        <v>838</v>
      </c>
      <c r="F16" s="143">
        <f t="shared" si="1"/>
        <v>249918</v>
      </c>
      <c r="G16" s="143">
        <f t="shared" si="1"/>
        <v>1106056</v>
      </c>
      <c r="H16" s="143">
        <f t="shared" si="1"/>
        <v>5513471</v>
      </c>
      <c r="I16" s="143">
        <f t="shared" si="1"/>
        <v>218415</v>
      </c>
      <c r="J16" s="143">
        <f t="shared" si="1"/>
        <v>149066</v>
      </c>
      <c r="K16" s="143">
        <f t="shared" si="1"/>
        <v>2479349</v>
      </c>
      <c r="L16" s="143">
        <f t="shared" si="1"/>
        <v>142941</v>
      </c>
      <c r="M16" s="143">
        <f t="shared" si="1"/>
        <v>409305</v>
      </c>
      <c r="N16" s="561" t="s">
        <v>10</v>
      </c>
      <c r="O16" s="561"/>
    </row>
    <row r="26" s="1" customFormat="1"/>
    <row r="27" s="1" customFormat="1"/>
    <row r="28" s="1" customFormat="1"/>
    <row r="29" s="1" customFormat="1"/>
    <row r="30" s="1" customFormat="1"/>
    <row r="31" s="1" customFormat="1"/>
  </sheetData>
  <mergeCells count="22">
    <mergeCell ref="N16:O16"/>
    <mergeCell ref="A5:O5"/>
    <mergeCell ref="A6:O6"/>
    <mergeCell ref="A7:B7"/>
    <mergeCell ref="F7:G7"/>
    <mergeCell ref="K7:L7"/>
    <mergeCell ref="N7:O7"/>
    <mergeCell ref="A16:B16"/>
    <mergeCell ref="A8:A9"/>
    <mergeCell ref="B8:B9"/>
    <mergeCell ref="N8:O9"/>
    <mergeCell ref="A1:L1"/>
    <mergeCell ref="M1:O1"/>
    <mergeCell ref="A2:O2"/>
    <mergeCell ref="A3:O3"/>
    <mergeCell ref="A4:O4"/>
    <mergeCell ref="N15:O15"/>
    <mergeCell ref="N10:O10"/>
    <mergeCell ref="N11:O11"/>
    <mergeCell ref="N12:O12"/>
    <mergeCell ref="N13:O13"/>
    <mergeCell ref="N14:O14"/>
  </mergeCells>
  <printOptions horizontalCentered="1" verticalCentered="1"/>
  <pageMargins left="0" right="0" top="0" bottom="0" header="0.31496062992125984" footer="0.31496062992125984"/>
  <pageSetup paperSize="9" scale="7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3" tint="0.39997558519241921"/>
  </sheetPr>
  <dimension ref="A1:P22"/>
  <sheetViews>
    <sheetView view="pageBreakPreview" zoomScaleNormal="100" zoomScaleSheetLayoutView="100" workbookViewId="0">
      <selection activeCell="P44" sqref="P44"/>
    </sheetView>
  </sheetViews>
  <sheetFormatPr defaultColWidth="9.125" defaultRowHeight="15"/>
  <cols>
    <col min="1" max="1" width="6.625" style="3" customWidth="1"/>
    <col min="2" max="2" width="35" style="1" customWidth="1"/>
    <col min="3" max="3" width="10.375" style="94" customWidth="1"/>
    <col min="4" max="4" width="9.625" style="1" customWidth="1"/>
    <col min="5" max="5" width="11" style="94" customWidth="1"/>
    <col min="6" max="6" width="10.75" style="1" customWidth="1"/>
    <col min="7" max="7" width="9.625" style="1" customWidth="1"/>
    <col min="8" max="11" width="8.625" style="1" customWidth="1"/>
    <col min="12" max="12" width="30.625" style="1" customWidth="1"/>
    <col min="13" max="13" width="6.625" style="1" customWidth="1"/>
    <col min="14" max="16384" width="9.125" style="1"/>
  </cols>
  <sheetData>
    <row r="1" spans="1:16" s="5" customFormat="1" ht="46.5" customHeight="1">
      <c r="A1" s="406"/>
      <c r="B1" s="352"/>
      <c r="C1" s="352"/>
      <c r="D1" s="352"/>
      <c r="E1" s="352"/>
      <c r="F1" s="352"/>
      <c r="G1" s="352"/>
      <c r="H1" s="352"/>
      <c r="I1" s="352"/>
      <c r="J1" s="352"/>
      <c r="K1" s="352"/>
      <c r="L1" s="352"/>
      <c r="M1" s="352"/>
      <c r="N1" s="10"/>
    </row>
    <row r="2" spans="1:16" s="12" customFormat="1" ht="18" customHeight="1">
      <c r="A2" s="407" t="s">
        <v>108</v>
      </c>
      <c r="B2" s="407"/>
      <c r="C2" s="407"/>
      <c r="D2" s="407"/>
      <c r="E2" s="407"/>
      <c r="F2" s="407"/>
      <c r="G2" s="407"/>
      <c r="H2" s="407"/>
      <c r="I2" s="407"/>
      <c r="J2" s="407"/>
      <c r="K2" s="407"/>
      <c r="L2" s="407"/>
      <c r="M2" s="407"/>
    </row>
    <row r="3" spans="1:16" s="12" customFormat="1" ht="18" customHeight="1">
      <c r="A3" s="407" t="s">
        <v>3</v>
      </c>
      <c r="B3" s="407"/>
      <c r="C3" s="407"/>
      <c r="D3" s="407"/>
      <c r="E3" s="407"/>
      <c r="F3" s="407"/>
      <c r="G3" s="407"/>
      <c r="H3" s="407"/>
      <c r="I3" s="407"/>
      <c r="J3" s="407"/>
      <c r="K3" s="407"/>
      <c r="L3" s="407"/>
      <c r="M3" s="407"/>
      <c r="N3" s="100"/>
      <c r="O3" s="100"/>
      <c r="P3" s="100"/>
    </row>
    <row r="4" spans="1:16" s="12" customFormat="1" ht="15.75" customHeight="1">
      <c r="A4" s="415" t="s">
        <v>109</v>
      </c>
      <c r="B4" s="415"/>
      <c r="C4" s="415"/>
      <c r="D4" s="415"/>
      <c r="E4" s="415"/>
      <c r="F4" s="415"/>
      <c r="G4" s="415"/>
      <c r="H4" s="415"/>
      <c r="I4" s="415"/>
      <c r="J4" s="415"/>
      <c r="K4" s="415"/>
      <c r="L4" s="415"/>
      <c r="M4" s="415"/>
    </row>
    <row r="5" spans="1:16" s="12" customFormat="1" ht="15.75" customHeight="1">
      <c r="A5" s="415" t="s">
        <v>136</v>
      </c>
      <c r="B5" s="415"/>
      <c r="C5" s="415"/>
      <c r="D5" s="415"/>
      <c r="E5" s="415"/>
      <c r="F5" s="415"/>
      <c r="G5" s="415"/>
      <c r="H5" s="415"/>
      <c r="I5" s="415"/>
      <c r="J5" s="415"/>
      <c r="K5" s="415"/>
      <c r="L5" s="415"/>
      <c r="M5" s="415"/>
    </row>
    <row r="6" spans="1:16" s="12" customFormat="1" ht="15.75" customHeight="1">
      <c r="A6" s="415">
        <v>2022</v>
      </c>
      <c r="B6" s="415"/>
      <c r="C6" s="415"/>
      <c r="D6" s="415"/>
      <c r="E6" s="415"/>
      <c r="F6" s="415"/>
      <c r="G6" s="415"/>
      <c r="H6" s="415"/>
      <c r="I6" s="415"/>
      <c r="J6" s="415"/>
      <c r="K6" s="415"/>
      <c r="L6" s="415"/>
      <c r="M6" s="415"/>
    </row>
    <row r="7" spans="1:16" s="12" customFormat="1" ht="18">
      <c r="A7" s="450" t="s">
        <v>460</v>
      </c>
      <c r="B7" s="451"/>
      <c r="C7" s="415"/>
      <c r="D7" s="507"/>
      <c r="E7" s="415"/>
      <c r="F7" s="415"/>
      <c r="G7" s="415"/>
      <c r="H7" s="415"/>
      <c r="I7" s="415"/>
      <c r="J7" s="415"/>
      <c r="K7" s="415"/>
      <c r="L7" s="452" t="s">
        <v>459</v>
      </c>
      <c r="M7" s="452"/>
    </row>
    <row r="8" spans="1:16" s="7" customFormat="1" ht="23.1" customHeight="1">
      <c r="A8" s="467" t="s">
        <v>275</v>
      </c>
      <c r="B8" s="471" t="s">
        <v>16</v>
      </c>
      <c r="C8" s="499" t="s">
        <v>91</v>
      </c>
      <c r="D8" s="499" t="s">
        <v>92</v>
      </c>
      <c r="E8" s="499" t="s">
        <v>93</v>
      </c>
      <c r="F8" s="499" t="s">
        <v>501</v>
      </c>
      <c r="G8" s="499"/>
      <c r="H8" s="499"/>
      <c r="I8" s="499" t="s">
        <v>94</v>
      </c>
      <c r="J8" s="499"/>
      <c r="K8" s="499"/>
      <c r="L8" s="504" t="s">
        <v>95</v>
      </c>
      <c r="M8" s="504"/>
    </row>
    <row r="9" spans="1:16" s="7" customFormat="1" ht="23.1" customHeight="1">
      <c r="A9" s="468"/>
      <c r="B9" s="472"/>
      <c r="C9" s="500"/>
      <c r="D9" s="500"/>
      <c r="E9" s="500"/>
      <c r="F9" s="503" t="s">
        <v>502</v>
      </c>
      <c r="G9" s="503"/>
      <c r="H9" s="503"/>
      <c r="I9" s="503" t="s">
        <v>96</v>
      </c>
      <c r="J9" s="503"/>
      <c r="K9" s="503"/>
      <c r="L9" s="505"/>
      <c r="M9" s="505"/>
    </row>
    <row r="10" spans="1:16" s="7" customFormat="1" ht="23.1" customHeight="1">
      <c r="A10" s="468"/>
      <c r="B10" s="472"/>
      <c r="C10" s="501" t="s">
        <v>97</v>
      </c>
      <c r="D10" s="501" t="s">
        <v>98</v>
      </c>
      <c r="E10" s="501" t="s">
        <v>99</v>
      </c>
      <c r="F10" s="69" t="s">
        <v>10</v>
      </c>
      <c r="G10" s="69" t="s">
        <v>100</v>
      </c>
      <c r="H10" s="69" t="s">
        <v>101</v>
      </c>
      <c r="I10" s="69" t="s">
        <v>10</v>
      </c>
      <c r="J10" s="44" t="s">
        <v>102</v>
      </c>
      <c r="K10" s="44" t="s">
        <v>103</v>
      </c>
      <c r="L10" s="505"/>
      <c r="M10" s="505"/>
    </row>
    <row r="11" spans="1:16" s="7" customFormat="1" ht="23.1" customHeight="1">
      <c r="A11" s="469"/>
      <c r="B11" s="473"/>
      <c r="C11" s="502"/>
      <c r="D11" s="502"/>
      <c r="E11" s="502"/>
      <c r="F11" s="73" t="s">
        <v>13</v>
      </c>
      <c r="G11" s="73" t="s">
        <v>104</v>
      </c>
      <c r="H11" s="73" t="s">
        <v>105</v>
      </c>
      <c r="I11" s="73" t="s">
        <v>13</v>
      </c>
      <c r="J11" s="45" t="s">
        <v>106</v>
      </c>
      <c r="K11" s="45" t="s">
        <v>107</v>
      </c>
      <c r="L11" s="506"/>
      <c r="M11" s="506"/>
    </row>
    <row r="12" spans="1:16" ht="51.75" customHeight="1" thickBot="1">
      <c r="A12" s="30">
        <v>49</v>
      </c>
      <c r="B12" s="122" t="s">
        <v>345</v>
      </c>
      <c r="C12" s="102">
        <f>E12-D12</f>
        <v>3261271</v>
      </c>
      <c r="D12" s="131">
        <v>606968</v>
      </c>
      <c r="E12" s="171">
        <f>I12-F12</f>
        <v>3868239</v>
      </c>
      <c r="F12" s="172">
        <f>H12+G12</f>
        <v>1730067</v>
      </c>
      <c r="G12" s="131">
        <v>845020</v>
      </c>
      <c r="H12" s="131">
        <v>885047</v>
      </c>
      <c r="I12" s="172">
        <f>K12+J12</f>
        <v>5598306</v>
      </c>
      <c r="J12" s="131">
        <v>592430</v>
      </c>
      <c r="K12" s="131">
        <v>5005876</v>
      </c>
      <c r="L12" s="400" t="s">
        <v>343</v>
      </c>
      <c r="M12" s="401"/>
    </row>
    <row r="13" spans="1:16" s="288" customFormat="1" ht="36" customHeight="1" thickTop="1" thickBot="1">
      <c r="A13" s="311">
        <v>5</v>
      </c>
      <c r="B13" s="312" t="s">
        <v>525</v>
      </c>
      <c r="C13" s="317">
        <f>E13-D13</f>
        <v>22987185</v>
      </c>
      <c r="D13" s="313">
        <v>10386899</v>
      </c>
      <c r="E13" s="273">
        <f>I13-F13</f>
        <v>33374084</v>
      </c>
      <c r="F13" s="318">
        <f>H13+G13</f>
        <v>54036118</v>
      </c>
      <c r="G13" s="313">
        <v>23269454</v>
      </c>
      <c r="H13" s="313">
        <v>30766664</v>
      </c>
      <c r="I13" s="318">
        <f>K13+J13</f>
        <v>87410202</v>
      </c>
      <c r="J13" s="313">
        <v>5871503</v>
      </c>
      <c r="K13" s="313">
        <v>81538699</v>
      </c>
      <c r="L13" s="578" t="s">
        <v>524</v>
      </c>
      <c r="M13" s="578"/>
    </row>
    <row r="14" spans="1:16" ht="36" customHeight="1" thickTop="1">
      <c r="A14" s="314">
        <v>61</v>
      </c>
      <c r="B14" s="315" t="s">
        <v>346</v>
      </c>
      <c r="C14" s="316">
        <f t="shared" ref="C14" si="0">E14-D14</f>
        <v>5168421</v>
      </c>
      <c r="D14" s="316">
        <v>804897</v>
      </c>
      <c r="E14" s="314">
        <f t="shared" ref="E14" si="1">I14-F14</f>
        <v>5973318</v>
      </c>
      <c r="F14" s="314">
        <f t="shared" ref="F14" si="2">H14+G14</f>
        <v>2853143</v>
      </c>
      <c r="G14" s="316">
        <v>2357215</v>
      </c>
      <c r="H14" s="316">
        <v>495928</v>
      </c>
      <c r="I14" s="314">
        <f t="shared" ref="I14" si="3">K14+J14</f>
        <v>8826461</v>
      </c>
      <c r="J14" s="316">
        <v>750546</v>
      </c>
      <c r="K14" s="316">
        <v>8075915</v>
      </c>
      <c r="L14" s="576" t="s">
        <v>344</v>
      </c>
      <c r="M14" s="577"/>
    </row>
    <row r="15" spans="1:16" s="288" customFormat="1" ht="66.75" customHeight="1">
      <c r="A15" s="574" t="s">
        <v>13</v>
      </c>
      <c r="B15" s="575"/>
      <c r="C15" s="310">
        <f t="shared" ref="C15:J15" si="4">SUM(C12:C14)</f>
        <v>31416877</v>
      </c>
      <c r="D15" s="310">
        <f>SUM(D12:D14)</f>
        <v>11798764</v>
      </c>
      <c r="E15" s="310">
        <f t="shared" si="4"/>
        <v>43215641</v>
      </c>
      <c r="F15" s="310">
        <f t="shared" si="4"/>
        <v>58619328</v>
      </c>
      <c r="G15" s="310">
        <f t="shared" si="4"/>
        <v>26471689</v>
      </c>
      <c r="H15" s="310">
        <f t="shared" si="4"/>
        <v>32147639</v>
      </c>
      <c r="I15" s="310">
        <f t="shared" si="4"/>
        <v>101834969</v>
      </c>
      <c r="J15" s="310">
        <f t="shared" si="4"/>
        <v>7214479</v>
      </c>
      <c r="K15" s="310">
        <f>SUM(K12:K14)</f>
        <v>94620490</v>
      </c>
      <c r="L15" s="551" t="s">
        <v>10</v>
      </c>
      <c r="M15" s="551"/>
    </row>
    <row r="16" spans="1:16" ht="14.25">
      <c r="C16" s="166"/>
      <c r="D16" s="166"/>
      <c r="E16" s="166"/>
      <c r="F16" s="166"/>
      <c r="G16" s="166"/>
      <c r="H16" s="166"/>
      <c r="I16" s="166"/>
      <c r="J16" s="166"/>
      <c r="K16" s="166"/>
    </row>
    <row r="18" spans="3:15" ht="14.25" customHeight="1">
      <c r="C18" s="1"/>
      <c r="E18" s="1"/>
    </row>
    <row r="19" spans="3:15" ht="14.25" customHeight="1">
      <c r="C19" s="1"/>
      <c r="E19" s="1"/>
      <c r="I19" s="125"/>
    </row>
    <row r="20" spans="3:15" ht="14.25" customHeight="1">
      <c r="C20" s="1"/>
      <c r="E20" s="1"/>
      <c r="I20" s="125"/>
    </row>
    <row r="21" spans="3:15" ht="14.25" customHeight="1">
      <c r="C21" s="1"/>
      <c r="E21" s="1"/>
      <c r="K21" s="125"/>
      <c r="L21" s="125"/>
      <c r="M21"/>
      <c r="N21"/>
      <c r="O21" s="125"/>
    </row>
    <row r="22" spans="3:15" ht="14.25" customHeight="1">
      <c r="C22" s="1"/>
      <c r="E22" s="1"/>
      <c r="K22" s="125"/>
      <c r="L22" s="125"/>
      <c r="M22"/>
      <c r="N22"/>
      <c r="O22" s="125"/>
    </row>
  </sheetData>
  <mergeCells count="27">
    <mergeCell ref="A15:B15"/>
    <mergeCell ref="L15:M15"/>
    <mergeCell ref="C7:K7"/>
    <mergeCell ref="L7:M7"/>
    <mergeCell ref="E8:E9"/>
    <mergeCell ref="L8:M11"/>
    <mergeCell ref="D8:D9"/>
    <mergeCell ref="L14:M14"/>
    <mergeCell ref="L12:M12"/>
    <mergeCell ref="L13:M13"/>
    <mergeCell ref="F9:H9"/>
    <mergeCell ref="I9:K9"/>
    <mergeCell ref="C10:C11"/>
    <mergeCell ref="A1:M1"/>
    <mergeCell ref="A2:M2"/>
    <mergeCell ref="A3:M3"/>
    <mergeCell ref="A4:M4"/>
    <mergeCell ref="A6:M6"/>
    <mergeCell ref="A5:M5"/>
    <mergeCell ref="D10:D11"/>
    <mergeCell ref="E10:E11"/>
    <mergeCell ref="A7:B7"/>
    <mergeCell ref="I8:K8"/>
    <mergeCell ref="F8:H8"/>
    <mergeCell ref="A8:A11"/>
    <mergeCell ref="B8:B11"/>
    <mergeCell ref="C8:C9"/>
  </mergeCells>
  <phoneticPr fontId="17" type="noConversion"/>
  <printOptions horizontalCentered="1" verticalCentered="1"/>
  <pageMargins left="0" right="0" top="0" bottom="0" header="0.31496062992125984" footer="0.31496062992125984"/>
  <pageSetup paperSize="9" scale="8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3" tint="0.39997558519241921"/>
  </sheetPr>
  <dimension ref="A1:N40"/>
  <sheetViews>
    <sheetView view="pageBreakPreview" topLeftCell="A4" zoomScaleNormal="100" zoomScaleSheetLayoutView="100" workbookViewId="0">
      <selection activeCell="P44" sqref="P44"/>
    </sheetView>
  </sheetViews>
  <sheetFormatPr defaultColWidth="9.125" defaultRowHeight="15"/>
  <cols>
    <col min="1" max="1" width="7.625" style="3" customWidth="1"/>
    <col min="2" max="2" width="30.625" style="1" customWidth="1"/>
    <col min="3" max="3" width="8.75" style="94" customWidth="1"/>
    <col min="4" max="4" width="8.75" style="1" customWidth="1"/>
    <col min="5" max="5" width="8.75" style="94" customWidth="1"/>
    <col min="6" max="11" width="8.75" style="1" customWidth="1"/>
    <col min="12" max="12" width="25.625" style="1" customWidth="1"/>
    <col min="13" max="13" width="7.625" style="1" customWidth="1"/>
    <col min="14" max="14" width="9.125" style="1"/>
    <col min="15" max="16" width="11.375" style="1" bestFit="1" customWidth="1"/>
    <col min="17" max="16384" width="9.125" style="1"/>
  </cols>
  <sheetData>
    <row r="1" spans="1:14" s="5" customFormat="1" ht="53.25" customHeight="1">
      <c r="A1" s="406"/>
      <c r="B1" s="352"/>
      <c r="C1" s="352"/>
      <c r="D1" s="352"/>
      <c r="E1" s="352"/>
      <c r="F1" s="352"/>
      <c r="G1" s="352"/>
      <c r="H1" s="352"/>
      <c r="I1" s="352"/>
      <c r="J1" s="352"/>
      <c r="K1" s="352"/>
      <c r="L1" s="352"/>
      <c r="M1" s="352"/>
      <c r="N1" s="10"/>
    </row>
    <row r="2" spans="1:14" ht="18" customHeight="1">
      <c r="A2" s="407" t="s">
        <v>108</v>
      </c>
      <c r="B2" s="407"/>
      <c r="C2" s="407"/>
      <c r="D2" s="407"/>
      <c r="E2" s="407"/>
      <c r="F2" s="407"/>
      <c r="G2" s="407"/>
      <c r="H2" s="407"/>
      <c r="I2" s="407"/>
      <c r="J2" s="407"/>
      <c r="K2" s="407"/>
      <c r="L2" s="407"/>
      <c r="M2" s="12"/>
    </row>
    <row r="3" spans="1:14" ht="18" customHeight="1">
      <c r="A3" s="407" t="s">
        <v>3</v>
      </c>
      <c r="B3" s="407"/>
      <c r="C3" s="407"/>
      <c r="D3" s="407"/>
      <c r="E3" s="407"/>
      <c r="F3" s="407"/>
      <c r="G3" s="407"/>
      <c r="H3" s="407"/>
      <c r="I3" s="407"/>
      <c r="J3" s="407"/>
      <c r="K3" s="407"/>
      <c r="L3" s="407"/>
      <c r="M3" s="407"/>
      <c r="N3" s="100"/>
    </row>
    <row r="4" spans="1:14" ht="15.75" customHeight="1">
      <c r="A4" s="415" t="s">
        <v>109</v>
      </c>
      <c r="B4" s="415"/>
      <c r="C4" s="415"/>
      <c r="D4" s="415"/>
      <c r="E4" s="415"/>
      <c r="F4" s="415"/>
      <c r="G4" s="415"/>
      <c r="H4" s="415"/>
      <c r="I4" s="415"/>
      <c r="J4" s="415"/>
      <c r="K4" s="415"/>
      <c r="L4" s="415"/>
      <c r="M4" s="12"/>
    </row>
    <row r="5" spans="1:14" ht="15.75" customHeight="1">
      <c r="A5" s="415" t="s">
        <v>136</v>
      </c>
      <c r="B5" s="415"/>
      <c r="C5" s="415"/>
      <c r="D5" s="415"/>
      <c r="E5" s="415"/>
      <c r="F5" s="415"/>
      <c r="G5" s="415"/>
      <c r="H5" s="415"/>
      <c r="I5" s="415"/>
      <c r="J5" s="415"/>
      <c r="K5" s="415"/>
      <c r="L5" s="415"/>
      <c r="M5" s="12"/>
    </row>
    <row r="6" spans="1:14" ht="15.75" customHeight="1">
      <c r="A6" s="415">
        <v>2022</v>
      </c>
      <c r="B6" s="415"/>
      <c r="C6" s="415"/>
      <c r="D6" s="415"/>
      <c r="E6" s="415"/>
      <c r="F6" s="415"/>
      <c r="G6" s="415"/>
      <c r="H6" s="415"/>
      <c r="I6" s="415"/>
      <c r="J6" s="415"/>
      <c r="K6" s="415"/>
      <c r="L6" s="415"/>
      <c r="M6" s="415"/>
    </row>
    <row r="7" spans="1:14" ht="16.5" customHeight="1">
      <c r="A7" s="450" t="s">
        <v>461</v>
      </c>
      <c r="B7" s="451"/>
      <c r="C7" s="515">
        <f>H16/I16*100</f>
        <v>35.198024541780889</v>
      </c>
      <c r="D7" s="516"/>
      <c r="E7" s="515"/>
      <c r="F7" s="515"/>
      <c r="G7" s="515"/>
      <c r="H7" s="515"/>
      <c r="I7" s="515"/>
      <c r="J7" s="515"/>
      <c r="K7" s="515"/>
      <c r="L7" s="452" t="s">
        <v>462</v>
      </c>
      <c r="M7" s="452"/>
    </row>
    <row r="8" spans="1:14" ht="21" customHeight="1">
      <c r="A8" s="467" t="s">
        <v>275</v>
      </c>
      <c r="B8" s="471" t="s">
        <v>16</v>
      </c>
      <c r="C8" s="466" t="s">
        <v>91</v>
      </c>
      <c r="D8" s="466" t="s">
        <v>92</v>
      </c>
      <c r="E8" s="466" t="s">
        <v>93</v>
      </c>
      <c r="F8" s="466" t="s">
        <v>511</v>
      </c>
      <c r="G8" s="466"/>
      <c r="H8" s="466"/>
      <c r="I8" s="466" t="s">
        <v>94</v>
      </c>
      <c r="J8" s="466"/>
      <c r="K8" s="466"/>
      <c r="L8" s="524" t="s">
        <v>95</v>
      </c>
      <c r="M8" s="525"/>
    </row>
    <row r="9" spans="1:14" ht="21" customHeight="1">
      <c r="A9" s="468"/>
      <c r="B9" s="472"/>
      <c r="C9" s="399"/>
      <c r="D9" s="399"/>
      <c r="E9" s="399"/>
      <c r="F9" s="530" t="s">
        <v>502</v>
      </c>
      <c r="G9" s="530"/>
      <c r="H9" s="530"/>
      <c r="I9" s="530" t="s">
        <v>96</v>
      </c>
      <c r="J9" s="530"/>
      <c r="K9" s="530"/>
      <c r="L9" s="526"/>
      <c r="M9" s="527"/>
    </row>
    <row r="10" spans="1:14" ht="26.1" customHeight="1">
      <c r="A10" s="468"/>
      <c r="B10" s="472"/>
      <c r="C10" s="517" t="s">
        <v>97</v>
      </c>
      <c r="D10" s="517" t="s">
        <v>98</v>
      </c>
      <c r="E10" s="517" t="s">
        <v>99</v>
      </c>
      <c r="F10" s="69" t="s">
        <v>10</v>
      </c>
      <c r="G10" s="69" t="s">
        <v>100</v>
      </c>
      <c r="H10" s="69" t="s">
        <v>101</v>
      </c>
      <c r="I10" s="69" t="s">
        <v>10</v>
      </c>
      <c r="J10" s="69" t="s">
        <v>102</v>
      </c>
      <c r="K10" s="69" t="s">
        <v>103</v>
      </c>
      <c r="L10" s="526"/>
      <c r="M10" s="527"/>
    </row>
    <row r="11" spans="1:14" ht="26.1" customHeight="1">
      <c r="A11" s="469"/>
      <c r="B11" s="473"/>
      <c r="C11" s="518"/>
      <c r="D11" s="518"/>
      <c r="E11" s="518"/>
      <c r="F11" s="73" t="s">
        <v>13</v>
      </c>
      <c r="G11" s="73" t="s">
        <v>104</v>
      </c>
      <c r="H11" s="73" t="s">
        <v>105</v>
      </c>
      <c r="I11" s="73" t="s">
        <v>13</v>
      </c>
      <c r="J11" s="73" t="s">
        <v>106</v>
      </c>
      <c r="K11" s="73" t="s">
        <v>107</v>
      </c>
      <c r="L11" s="528"/>
      <c r="M11" s="529"/>
    </row>
    <row r="12" spans="1:14" ht="24" customHeight="1" thickBot="1">
      <c r="A12" s="38">
        <v>4922</v>
      </c>
      <c r="B12" s="39" t="s">
        <v>347</v>
      </c>
      <c r="C12" s="203">
        <f>E12-D12</f>
        <v>286733</v>
      </c>
      <c r="D12" s="204">
        <v>84169</v>
      </c>
      <c r="E12" s="203">
        <f>I12-F12</f>
        <v>370902</v>
      </c>
      <c r="F12" s="203">
        <f>H12+G12</f>
        <v>110395</v>
      </c>
      <c r="G12" s="204">
        <v>67765</v>
      </c>
      <c r="H12" s="204">
        <v>42630</v>
      </c>
      <c r="I12" s="203">
        <f>K12+J12</f>
        <v>481297</v>
      </c>
      <c r="J12" s="204">
        <v>42452</v>
      </c>
      <c r="K12" s="204">
        <v>438845</v>
      </c>
      <c r="L12" s="485" t="s">
        <v>349</v>
      </c>
      <c r="M12" s="485"/>
    </row>
    <row r="13" spans="1:14" ht="24" customHeight="1" thickBot="1">
      <c r="A13" s="41">
        <v>4923</v>
      </c>
      <c r="B13" s="42" t="s">
        <v>348</v>
      </c>
      <c r="C13" s="206">
        <f t="shared" ref="C13:C17" si="0">E13-D13</f>
        <v>1573934</v>
      </c>
      <c r="D13" s="206">
        <v>332316</v>
      </c>
      <c r="E13" s="206">
        <f t="shared" ref="E13:E17" si="1">I13-F13</f>
        <v>1906250</v>
      </c>
      <c r="F13" s="206">
        <f t="shared" ref="F13:F17" si="2">H13+G13</f>
        <v>831356</v>
      </c>
      <c r="G13" s="206">
        <v>382888</v>
      </c>
      <c r="H13" s="206">
        <v>448468</v>
      </c>
      <c r="I13" s="206">
        <f t="shared" ref="I13:I17" si="3">K13+J13</f>
        <v>2737606</v>
      </c>
      <c r="J13" s="206">
        <v>456591</v>
      </c>
      <c r="K13" s="206">
        <v>2281015</v>
      </c>
      <c r="L13" s="484" t="s">
        <v>139</v>
      </c>
      <c r="M13" s="484"/>
    </row>
    <row r="14" spans="1:14" ht="35.1" customHeight="1" thickBot="1">
      <c r="A14" s="38">
        <v>4924</v>
      </c>
      <c r="B14" s="39" t="s">
        <v>350</v>
      </c>
      <c r="C14" s="203">
        <f t="shared" si="0"/>
        <v>986245</v>
      </c>
      <c r="D14" s="204">
        <v>136314</v>
      </c>
      <c r="E14" s="203">
        <f t="shared" si="1"/>
        <v>1122559</v>
      </c>
      <c r="F14" s="203">
        <f t="shared" si="2"/>
        <v>644725</v>
      </c>
      <c r="G14" s="204">
        <v>341371</v>
      </c>
      <c r="H14" s="204">
        <v>303354</v>
      </c>
      <c r="I14" s="203">
        <f t="shared" si="3"/>
        <v>1767284</v>
      </c>
      <c r="J14" s="204">
        <v>60543</v>
      </c>
      <c r="K14" s="204">
        <v>1706741</v>
      </c>
      <c r="L14" s="485" t="s">
        <v>354</v>
      </c>
      <c r="M14" s="485"/>
    </row>
    <row r="15" spans="1:14" ht="35.1" customHeight="1" thickBot="1">
      <c r="A15" s="41">
        <v>4925</v>
      </c>
      <c r="B15" s="42" t="s">
        <v>352</v>
      </c>
      <c r="C15" s="206">
        <f t="shared" si="0"/>
        <v>414360</v>
      </c>
      <c r="D15" s="206">
        <v>54169</v>
      </c>
      <c r="E15" s="206">
        <f t="shared" si="1"/>
        <v>468529</v>
      </c>
      <c r="F15" s="206">
        <f t="shared" si="2"/>
        <v>143590</v>
      </c>
      <c r="G15" s="206">
        <v>52996</v>
      </c>
      <c r="H15" s="206">
        <v>90594</v>
      </c>
      <c r="I15" s="206">
        <f t="shared" si="3"/>
        <v>612119</v>
      </c>
      <c r="J15" s="206">
        <v>32844</v>
      </c>
      <c r="K15" s="206">
        <v>579275</v>
      </c>
      <c r="L15" s="484" t="s">
        <v>353</v>
      </c>
      <c r="M15" s="484"/>
    </row>
    <row r="16" spans="1:14" ht="32.25" customHeight="1" thickBot="1">
      <c r="A16" s="268">
        <v>5</v>
      </c>
      <c r="B16" s="39" t="s">
        <v>525</v>
      </c>
      <c r="C16" s="281">
        <f t="shared" si="0"/>
        <v>22987184</v>
      </c>
      <c r="D16" s="282">
        <v>10386900</v>
      </c>
      <c r="E16" s="281">
        <f t="shared" si="1"/>
        <v>33374084</v>
      </c>
      <c r="F16" s="281">
        <f t="shared" si="2"/>
        <v>54036117</v>
      </c>
      <c r="G16" s="282">
        <v>23269453</v>
      </c>
      <c r="H16" s="282">
        <v>30766664</v>
      </c>
      <c r="I16" s="281">
        <f>K16+J16</f>
        <v>87410201</v>
      </c>
      <c r="J16" s="282">
        <v>5871503</v>
      </c>
      <c r="K16" s="282">
        <v>81538698</v>
      </c>
      <c r="L16" s="485" t="s">
        <v>524</v>
      </c>
      <c r="M16" s="485"/>
    </row>
    <row r="17" spans="1:13" s="288" customFormat="1" ht="24" customHeight="1">
      <c r="A17" s="296">
        <v>61</v>
      </c>
      <c r="B17" s="289" t="s">
        <v>346</v>
      </c>
      <c r="C17" s="272">
        <f t="shared" si="0"/>
        <v>5168421</v>
      </c>
      <c r="D17" s="280">
        <v>804897</v>
      </c>
      <c r="E17" s="272">
        <f t="shared" si="1"/>
        <v>5973318</v>
      </c>
      <c r="F17" s="272">
        <f t="shared" si="2"/>
        <v>2853143</v>
      </c>
      <c r="G17" s="280">
        <v>2357215</v>
      </c>
      <c r="H17" s="280">
        <v>495928</v>
      </c>
      <c r="I17" s="272">
        <f t="shared" si="3"/>
        <v>8826461</v>
      </c>
      <c r="J17" s="280">
        <v>750546</v>
      </c>
      <c r="K17" s="280">
        <v>8075915</v>
      </c>
      <c r="L17" s="570" t="s">
        <v>344</v>
      </c>
      <c r="M17" s="570"/>
    </row>
    <row r="18" spans="1:13" ht="40.5" customHeight="1">
      <c r="A18" s="566" t="s">
        <v>13</v>
      </c>
      <c r="B18" s="566"/>
      <c r="C18" s="207">
        <f t="shared" ref="C18:K18" si="4">SUM(C12:C17)</f>
        <v>31416877</v>
      </c>
      <c r="D18" s="207">
        <f t="shared" si="4"/>
        <v>11798765</v>
      </c>
      <c r="E18" s="207">
        <f t="shared" si="4"/>
        <v>43215642</v>
      </c>
      <c r="F18" s="207">
        <f t="shared" si="4"/>
        <v>58619326</v>
      </c>
      <c r="G18" s="207">
        <f t="shared" si="4"/>
        <v>26471688</v>
      </c>
      <c r="H18" s="207">
        <f t="shared" si="4"/>
        <v>32147638</v>
      </c>
      <c r="I18" s="207">
        <f t="shared" si="4"/>
        <v>101834968</v>
      </c>
      <c r="J18" s="207">
        <f t="shared" si="4"/>
        <v>7214479</v>
      </c>
      <c r="K18" s="207">
        <f t="shared" si="4"/>
        <v>94620489</v>
      </c>
      <c r="L18" s="561" t="s">
        <v>10</v>
      </c>
      <c r="M18" s="561"/>
    </row>
    <row r="20" spans="1:13" ht="14.25">
      <c r="C20" s="166"/>
      <c r="D20" s="166"/>
      <c r="E20" s="166"/>
      <c r="F20" s="166"/>
      <c r="G20" s="166"/>
      <c r="H20" s="166"/>
      <c r="I20" s="166"/>
      <c r="J20" s="166"/>
      <c r="K20" s="166"/>
    </row>
    <row r="22" spans="1:13" ht="14.25">
      <c r="C22" s="1"/>
      <c r="E22" s="1"/>
    </row>
    <row r="23" spans="1:13" ht="14.25">
      <c r="C23" s="1"/>
      <c r="E23" s="1"/>
    </row>
    <row r="24" spans="1:13" ht="14.25">
      <c r="C24" s="1"/>
      <c r="E24" s="1"/>
    </row>
    <row r="25" spans="1:13" ht="14.25">
      <c r="C25" s="1"/>
      <c r="E25" s="1"/>
    </row>
    <row r="26" spans="1:13" ht="14.25">
      <c r="A26" s="1"/>
      <c r="C26" s="1"/>
      <c r="E26" s="1"/>
    </row>
    <row r="27" spans="1:13" ht="14.25">
      <c r="A27" s="1"/>
      <c r="C27" s="1"/>
      <c r="E27" s="1"/>
    </row>
    <row r="28" spans="1:13" ht="14.25">
      <c r="A28" s="1"/>
      <c r="C28" s="1"/>
      <c r="E28" s="1"/>
    </row>
    <row r="29" spans="1:13" ht="14.25">
      <c r="A29" s="1"/>
      <c r="C29" s="1"/>
      <c r="E29" s="1"/>
    </row>
    <row r="30" spans="1:13" ht="14.25">
      <c r="A30" s="1"/>
      <c r="C30" s="1"/>
      <c r="E30" s="1"/>
    </row>
    <row r="31" spans="1:13" ht="14.25">
      <c r="A31" s="1"/>
      <c r="C31" s="1"/>
      <c r="E31" s="1"/>
    </row>
    <row r="32" spans="1:13" ht="14.25">
      <c r="A32" s="1"/>
      <c r="C32" s="1"/>
      <c r="E32" s="1"/>
    </row>
    <row r="33" spans="1:5" ht="14.25">
      <c r="A33" s="1"/>
      <c r="C33" s="1"/>
      <c r="E33" s="1"/>
    </row>
    <row r="34" spans="1:5" ht="14.25">
      <c r="A34" s="1"/>
      <c r="C34" s="1"/>
      <c r="E34" s="1"/>
    </row>
    <row r="35" spans="1:5" ht="14.25">
      <c r="A35" s="1"/>
      <c r="C35" s="1"/>
      <c r="E35" s="1"/>
    </row>
    <row r="36" spans="1:5" ht="14.25">
      <c r="A36" s="1"/>
      <c r="C36" s="1"/>
      <c r="E36" s="1"/>
    </row>
    <row r="37" spans="1:5">
      <c r="A37" s="1"/>
    </row>
    <row r="38" spans="1:5">
      <c r="A38" s="1"/>
    </row>
    <row r="39" spans="1:5">
      <c r="A39" s="1"/>
    </row>
    <row r="40" spans="1:5">
      <c r="A40" s="1"/>
    </row>
  </sheetData>
  <mergeCells count="30">
    <mergeCell ref="L15:M15"/>
    <mergeCell ref="L16:M16"/>
    <mergeCell ref="E8:E9"/>
    <mergeCell ref="L13:M13"/>
    <mergeCell ref="L14:M14"/>
    <mergeCell ref="D8:D9"/>
    <mergeCell ref="C8:C9"/>
    <mergeCell ref="C10:C11"/>
    <mergeCell ref="D10:D11"/>
    <mergeCell ref="A3:M3"/>
    <mergeCell ref="A6:M6"/>
    <mergeCell ref="F8:H8"/>
    <mergeCell ref="F9:H9"/>
    <mergeCell ref="L12:M12"/>
    <mergeCell ref="L17:M17"/>
    <mergeCell ref="A18:B18"/>
    <mergeCell ref="L18:M18"/>
    <mergeCell ref="A1:M1"/>
    <mergeCell ref="A8:A11"/>
    <mergeCell ref="C7:K7"/>
    <mergeCell ref="I8:K8"/>
    <mergeCell ref="L7:M7"/>
    <mergeCell ref="A7:B7"/>
    <mergeCell ref="B8:B11"/>
    <mergeCell ref="L8:M11"/>
    <mergeCell ref="I9:K9"/>
    <mergeCell ref="E10:E11"/>
    <mergeCell ref="A2:L2"/>
    <mergeCell ref="A4:L4"/>
    <mergeCell ref="A5:L5"/>
  </mergeCells>
  <phoneticPr fontId="17" type="noConversion"/>
  <printOptions horizontalCentered="1" verticalCentered="1"/>
  <pageMargins left="0" right="0" top="0" bottom="0" header="0.31496062992125984" footer="0.31496062992125984"/>
  <pageSetup paperSize="9" scale="8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4"/>
  </sheetPr>
  <dimension ref="A1:M21"/>
  <sheetViews>
    <sheetView view="pageBreakPreview" topLeftCell="A8" zoomScaleNormal="100" zoomScaleSheetLayoutView="100" workbookViewId="0">
      <selection activeCell="P44" sqref="P44"/>
    </sheetView>
  </sheetViews>
  <sheetFormatPr defaultColWidth="9.125" defaultRowHeight="14.25"/>
  <cols>
    <col min="1" max="1" width="6.625" style="3" customWidth="1"/>
    <col min="2" max="2" width="30.625" style="1" customWidth="1"/>
    <col min="3" max="5" width="10.125" style="1" customWidth="1"/>
    <col min="6" max="6" width="13" style="1" customWidth="1"/>
    <col min="7" max="7" width="14" style="1" customWidth="1"/>
    <col min="8" max="8" width="14.75" style="1" customWidth="1"/>
    <col min="9" max="9" width="14.125" style="1" customWidth="1"/>
    <col min="10" max="10" width="25.625" style="1" customWidth="1"/>
    <col min="11" max="11" width="6.625" style="1" customWidth="1"/>
    <col min="12" max="12" width="11.375" style="1" bestFit="1" customWidth="1"/>
    <col min="13" max="15" width="9.125" style="1"/>
    <col min="16" max="17" width="11.375" style="1" bestFit="1" customWidth="1"/>
    <col min="18" max="16384" width="9.125" style="1"/>
  </cols>
  <sheetData>
    <row r="1" spans="1:13" s="5" customFormat="1" ht="47.25" customHeight="1">
      <c r="A1" s="406"/>
      <c r="B1" s="406"/>
      <c r="C1" s="406"/>
      <c r="D1" s="406"/>
      <c r="E1" s="406"/>
      <c r="F1" s="406"/>
      <c r="G1" s="406"/>
      <c r="H1" s="406"/>
      <c r="I1" s="406"/>
      <c r="J1" s="406"/>
      <c r="K1" s="406"/>
      <c r="L1" s="10"/>
    </row>
    <row r="2" spans="1:13" ht="18" customHeight="1">
      <c r="A2" s="407" t="s">
        <v>124</v>
      </c>
      <c r="B2" s="407"/>
      <c r="C2" s="407"/>
      <c r="D2" s="407"/>
      <c r="E2" s="407"/>
      <c r="F2" s="407"/>
      <c r="G2" s="407"/>
      <c r="H2" s="407"/>
      <c r="I2" s="407"/>
      <c r="J2" s="407"/>
      <c r="K2" s="407"/>
    </row>
    <row r="3" spans="1:13" ht="18" customHeight="1">
      <c r="A3" s="407" t="s">
        <v>3</v>
      </c>
      <c r="B3" s="407"/>
      <c r="C3" s="407"/>
      <c r="D3" s="407"/>
      <c r="E3" s="407"/>
      <c r="F3" s="407"/>
      <c r="G3" s="407"/>
      <c r="H3" s="407"/>
      <c r="I3" s="407"/>
      <c r="J3" s="407"/>
      <c r="K3" s="407"/>
    </row>
    <row r="4" spans="1:13" ht="15.75" customHeight="1">
      <c r="A4" s="408" t="s">
        <v>125</v>
      </c>
      <c r="B4" s="408"/>
      <c r="C4" s="408"/>
      <c r="D4" s="408"/>
      <c r="E4" s="408"/>
      <c r="F4" s="408"/>
      <c r="G4" s="408"/>
      <c r="H4" s="408"/>
      <c r="I4" s="408"/>
      <c r="J4" s="408"/>
      <c r="K4" s="408"/>
    </row>
    <row r="5" spans="1:13" ht="15.75" customHeight="1">
      <c r="A5" s="408" t="s">
        <v>142</v>
      </c>
      <c r="B5" s="408"/>
      <c r="C5" s="408"/>
      <c r="D5" s="408"/>
      <c r="E5" s="408"/>
      <c r="F5" s="408"/>
      <c r="G5" s="408"/>
      <c r="H5" s="408"/>
      <c r="I5" s="408"/>
      <c r="J5" s="408"/>
      <c r="K5" s="408"/>
    </row>
    <row r="6" spans="1:13" ht="15.75" customHeight="1">
      <c r="A6" s="415">
        <v>2022</v>
      </c>
      <c r="B6" s="415"/>
      <c r="C6" s="415"/>
      <c r="D6" s="415"/>
      <c r="E6" s="415"/>
      <c r="F6" s="415"/>
      <c r="G6" s="415"/>
      <c r="H6" s="415"/>
      <c r="I6" s="415"/>
      <c r="J6" s="415"/>
      <c r="K6" s="415"/>
    </row>
    <row r="7" spans="1:13" ht="18">
      <c r="A7" s="488" t="s">
        <v>463</v>
      </c>
      <c r="B7" s="489"/>
      <c r="C7" s="533"/>
      <c r="D7" s="534"/>
      <c r="E7" s="533"/>
      <c r="F7" s="533"/>
      <c r="G7" s="533"/>
      <c r="H7" s="533"/>
      <c r="I7" s="533"/>
      <c r="J7" s="535" t="s">
        <v>140</v>
      </c>
      <c r="K7" s="535"/>
    </row>
    <row r="8" spans="1:13" s="11" customFormat="1" ht="37.5" customHeight="1">
      <c r="A8" s="544" t="s">
        <v>270</v>
      </c>
      <c r="B8" s="542" t="s">
        <v>16</v>
      </c>
      <c r="C8" s="500" t="s">
        <v>111</v>
      </c>
      <c r="D8" s="500"/>
      <c r="E8" s="500" t="s">
        <v>112</v>
      </c>
      <c r="F8" s="500" t="s">
        <v>471</v>
      </c>
      <c r="G8" s="500" t="s">
        <v>504</v>
      </c>
      <c r="H8" s="500" t="s">
        <v>503</v>
      </c>
      <c r="I8" s="500" t="s">
        <v>113</v>
      </c>
      <c r="J8" s="505" t="s">
        <v>95</v>
      </c>
      <c r="K8" s="505"/>
    </row>
    <row r="9" spans="1:13" s="11" customFormat="1" ht="39.75" customHeight="1">
      <c r="A9" s="544"/>
      <c r="B9" s="542"/>
      <c r="C9" s="503" t="s">
        <v>114</v>
      </c>
      <c r="D9" s="503"/>
      <c r="E9" s="500"/>
      <c r="F9" s="500"/>
      <c r="G9" s="500"/>
      <c r="H9" s="500"/>
      <c r="I9" s="500"/>
      <c r="J9" s="505"/>
      <c r="K9" s="505"/>
    </row>
    <row r="10" spans="1:13" s="11" customFormat="1" ht="36" customHeight="1">
      <c r="A10" s="544"/>
      <c r="B10" s="542"/>
      <c r="C10" s="44" t="s">
        <v>115</v>
      </c>
      <c r="D10" s="44" t="s">
        <v>33</v>
      </c>
      <c r="E10" s="501" t="s">
        <v>116</v>
      </c>
      <c r="F10" s="501" t="s">
        <v>117</v>
      </c>
      <c r="G10" s="132" t="s">
        <v>118</v>
      </c>
      <c r="H10" s="132" t="s">
        <v>118</v>
      </c>
      <c r="I10" s="501" t="s">
        <v>119</v>
      </c>
      <c r="J10" s="505"/>
      <c r="K10" s="505"/>
    </row>
    <row r="11" spans="1:13" s="11" customFormat="1" ht="48.75" customHeight="1">
      <c r="A11" s="545"/>
      <c r="B11" s="543"/>
      <c r="C11" s="45" t="s">
        <v>120</v>
      </c>
      <c r="D11" s="45" t="s">
        <v>121</v>
      </c>
      <c r="E11" s="502"/>
      <c r="F11" s="502"/>
      <c r="G11" s="45" t="s">
        <v>122</v>
      </c>
      <c r="H11" s="45" t="s">
        <v>123</v>
      </c>
      <c r="I11" s="502"/>
      <c r="J11" s="506"/>
      <c r="K11" s="506"/>
    </row>
    <row r="12" spans="1:13" ht="39.950000000000003" customHeight="1" thickBot="1">
      <c r="A12" s="30">
        <v>49</v>
      </c>
      <c r="B12" s="122" t="s">
        <v>345</v>
      </c>
      <c r="C12" s="31">
        <v>1272128</v>
      </c>
      <c r="D12" s="31">
        <v>1989142</v>
      </c>
      <c r="E12" s="31">
        <v>75021</v>
      </c>
      <c r="F12" s="31">
        <v>108574</v>
      </c>
      <c r="G12" s="134">
        <v>15.09</v>
      </c>
      <c r="H12" s="134">
        <v>15.81</v>
      </c>
      <c r="I12" s="31">
        <v>38623</v>
      </c>
      <c r="J12" s="580" t="s">
        <v>343</v>
      </c>
      <c r="K12" s="581"/>
    </row>
    <row r="13" spans="1:13" s="288" customFormat="1" ht="39.950000000000003" customHeight="1" thickTop="1" thickBot="1">
      <c r="A13" s="597">
        <v>5</v>
      </c>
      <c r="B13" s="319" t="s">
        <v>525</v>
      </c>
      <c r="C13" s="320">
        <v>11105740</v>
      </c>
      <c r="D13" s="320">
        <v>11881443</v>
      </c>
      <c r="E13" s="320">
        <v>746774</v>
      </c>
      <c r="F13" s="320">
        <v>1955879</v>
      </c>
      <c r="G13" s="321">
        <f>23269453/87410201*100</f>
        <v>26.620980999689042</v>
      </c>
      <c r="H13" s="321">
        <f>30766664/87410201*100</f>
        <v>35.198024541780889</v>
      </c>
      <c r="I13" s="596">
        <v>265857</v>
      </c>
      <c r="J13" s="582" t="s">
        <v>524</v>
      </c>
      <c r="K13" s="583"/>
      <c r="L13" s="284"/>
    </row>
    <row r="14" spans="1:13" ht="50.1" customHeight="1" thickTop="1">
      <c r="A14" s="322">
        <v>61</v>
      </c>
      <c r="B14" s="323" t="s">
        <v>346</v>
      </c>
      <c r="C14" s="324">
        <v>4003348</v>
      </c>
      <c r="D14" s="324">
        <v>1165073</v>
      </c>
      <c r="E14" s="324">
        <v>3071115</v>
      </c>
      <c r="F14" s="324">
        <v>4538026</v>
      </c>
      <c r="G14" s="325">
        <v>26.71</v>
      </c>
      <c r="H14" s="325">
        <v>5.62</v>
      </c>
      <c r="I14" s="324">
        <v>599009</v>
      </c>
      <c r="J14" s="584" t="s">
        <v>344</v>
      </c>
      <c r="K14" s="584"/>
    </row>
    <row r="15" spans="1:13" s="267" customFormat="1" ht="45" customHeight="1">
      <c r="A15" s="474" t="s">
        <v>13</v>
      </c>
      <c r="B15" s="474"/>
      <c r="C15" s="165">
        <f>SUM(C12:C14)</f>
        <v>16381216</v>
      </c>
      <c r="D15" s="165">
        <f>SUM(D12:D14)</f>
        <v>15035658</v>
      </c>
      <c r="E15" s="165">
        <v>440087</v>
      </c>
      <c r="F15" s="165">
        <v>1037037</v>
      </c>
      <c r="G15" s="326">
        <v>25.99</v>
      </c>
      <c r="H15" s="326">
        <v>31.57</v>
      </c>
      <c r="I15" s="143">
        <v>153241</v>
      </c>
      <c r="J15" s="475" t="s">
        <v>10</v>
      </c>
      <c r="K15" s="475"/>
      <c r="L15" s="288"/>
      <c r="M15" s="288"/>
    </row>
    <row r="16" spans="1:13">
      <c r="A16" s="536" t="s">
        <v>133</v>
      </c>
      <c r="B16" s="536"/>
      <c r="C16" s="536"/>
      <c r="D16" s="536"/>
      <c r="E16" s="536"/>
      <c r="F16" s="536"/>
      <c r="G16" s="579" t="s">
        <v>126</v>
      </c>
      <c r="H16" s="579"/>
      <c r="I16" s="579"/>
      <c r="J16" s="579"/>
      <c r="K16" s="579"/>
      <c r="L16" s="61"/>
      <c r="M16" s="61"/>
    </row>
    <row r="21" spans="7:7">
      <c r="G21" s="320"/>
    </row>
  </sheetData>
  <mergeCells count="29">
    <mergeCell ref="A1:K1"/>
    <mergeCell ref="A7:B7"/>
    <mergeCell ref="I8:I9"/>
    <mergeCell ref="J7:K7"/>
    <mergeCell ref="A3:K3"/>
    <mergeCell ref="F8:F9"/>
    <mergeCell ref="A2:K2"/>
    <mergeCell ref="C9:D9"/>
    <mergeCell ref="A8:A11"/>
    <mergeCell ref="F10:F11"/>
    <mergeCell ref="A5:K5"/>
    <mergeCell ref="E10:E11"/>
    <mergeCell ref="B8:B11"/>
    <mergeCell ref="A4:K4"/>
    <mergeCell ref="A6:K6"/>
    <mergeCell ref="C7:I7"/>
    <mergeCell ref="G16:K16"/>
    <mergeCell ref="E8:E9"/>
    <mergeCell ref="G8:G9"/>
    <mergeCell ref="J12:K12"/>
    <mergeCell ref="J8:K11"/>
    <mergeCell ref="H8:H9"/>
    <mergeCell ref="A16:F16"/>
    <mergeCell ref="J13:K13"/>
    <mergeCell ref="I10:I11"/>
    <mergeCell ref="A15:B15"/>
    <mergeCell ref="J15:K15"/>
    <mergeCell ref="C8:D8"/>
    <mergeCell ref="J14:K14"/>
  </mergeCells>
  <phoneticPr fontId="17" type="noConversion"/>
  <printOptions horizontalCentered="1" verticalCentered="1"/>
  <pageMargins left="0" right="0" top="0" bottom="0" header="0.31496062992125984" footer="0.31496062992125984"/>
  <pageSetup paperSize="9" scale="85"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39997558519241921"/>
  </sheetPr>
  <dimension ref="A1:K10"/>
  <sheetViews>
    <sheetView view="pageBreakPreview" zoomScaleNormal="100" zoomScaleSheetLayoutView="100" workbookViewId="0">
      <selection activeCell="P44" sqref="P44"/>
    </sheetView>
  </sheetViews>
  <sheetFormatPr defaultColWidth="9.125" defaultRowHeight="23.25"/>
  <cols>
    <col min="1" max="1" width="13.625" style="113" customWidth="1"/>
    <col min="2" max="2" width="40.625" style="113" customWidth="1"/>
    <col min="3" max="3" width="4.625" style="107" customWidth="1"/>
    <col min="4" max="4" width="40.625" style="107" customWidth="1"/>
    <col min="5" max="5" width="13.625" style="107" customWidth="1"/>
    <col min="6" max="16384" width="9.125" style="107"/>
  </cols>
  <sheetData>
    <row r="1" spans="1:11" s="5" customFormat="1" ht="49.5" customHeight="1">
      <c r="A1" s="344"/>
      <c r="B1" s="344"/>
      <c r="C1" s="344"/>
      <c r="D1" s="344"/>
      <c r="E1" s="344"/>
      <c r="F1" s="4"/>
      <c r="G1" s="10"/>
      <c r="H1" s="10"/>
    </row>
    <row r="2" spans="1:11" s="12" customFormat="1" ht="57.75" customHeight="1">
      <c r="A2" s="347" t="s">
        <v>150</v>
      </c>
      <c r="B2" s="347"/>
      <c r="C2" s="109"/>
      <c r="D2" s="352"/>
      <c r="E2" s="352"/>
      <c r="F2" s="107"/>
      <c r="G2" s="107"/>
      <c r="H2" s="107"/>
      <c r="I2" s="109"/>
      <c r="J2" s="109"/>
      <c r="K2" s="109"/>
    </row>
    <row r="3" spans="1:11" ht="93.75" customHeight="1">
      <c r="A3" s="346" t="s">
        <v>432</v>
      </c>
      <c r="B3" s="346"/>
      <c r="D3" s="345" t="s">
        <v>431</v>
      </c>
      <c r="E3" s="345"/>
    </row>
    <row r="4" spans="1:11" ht="81.75" customHeight="1">
      <c r="A4" s="346" t="s">
        <v>434</v>
      </c>
      <c r="B4" s="346"/>
      <c r="D4" s="345" t="s">
        <v>433</v>
      </c>
      <c r="E4" s="345"/>
    </row>
    <row r="5" spans="1:11" ht="54.75" customHeight="1">
      <c r="A5" s="350" t="s">
        <v>436</v>
      </c>
      <c r="B5" s="350"/>
      <c r="D5" s="345" t="s">
        <v>435</v>
      </c>
      <c r="E5" s="345"/>
    </row>
    <row r="6" spans="1:11" ht="54.75" customHeight="1">
      <c r="A6" s="351" t="s">
        <v>288</v>
      </c>
      <c r="B6" s="351"/>
      <c r="C6" s="108"/>
      <c r="D6" s="353" t="s">
        <v>289</v>
      </c>
      <c r="E6" s="353"/>
      <c r="F6" s="110"/>
      <c r="G6" s="110"/>
      <c r="H6" s="110"/>
      <c r="I6" s="110"/>
      <c r="J6" s="110"/>
      <c r="K6" s="110"/>
    </row>
    <row r="7" spans="1:11" ht="54.75" customHeight="1">
      <c r="A7" s="354" t="s">
        <v>481</v>
      </c>
      <c r="B7" s="354"/>
      <c r="C7" s="354"/>
      <c r="D7" s="348" t="s">
        <v>437</v>
      </c>
      <c r="E7" s="349"/>
      <c r="F7" s="111"/>
      <c r="G7" s="111"/>
      <c r="H7" s="111"/>
      <c r="I7" s="111"/>
      <c r="J7" s="111"/>
      <c r="K7" s="111"/>
    </row>
    <row r="8" spans="1:11" ht="67.5" customHeight="1">
      <c r="A8" s="112"/>
    </row>
    <row r="9" spans="1:11" ht="67.5" customHeight="1">
      <c r="E9" s="114"/>
    </row>
    <row r="10" spans="1:11" ht="43.5" customHeight="1">
      <c r="A10" s="114"/>
      <c r="B10" s="114"/>
      <c r="D10" s="114"/>
    </row>
  </sheetData>
  <mergeCells count="13">
    <mergeCell ref="D7:E7"/>
    <mergeCell ref="A5:B5"/>
    <mergeCell ref="A6:B6"/>
    <mergeCell ref="D2:E2"/>
    <mergeCell ref="D3:E3"/>
    <mergeCell ref="D5:E5"/>
    <mergeCell ref="D6:E6"/>
    <mergeCell ref="A7:C7"/>
    <mergeCell ref="A1:E1"/>
    <mergeCell ref="D4:E4"/>
    <mergeCell ref="A3:B3"/>
    <mergeCell ref="A4:B4"/>
    <mergeCell ref="A2:B2"/>
  </mergeCells>
  <phoneticPr fontId="17" type="noConversion"/>
  <printOptions horizontalCentered="1" verticalCentered="1"/>
  <pageMargins left="0" right="0" top="0" bottom="0" header="0.31496062992125984" footer="0.31496062992125984"/>
  <pageSetup paperSize="9" orientation="landscape" r:id="rId1"/>
  <rowBreaks count="1" manualBreakCount="1">
    <brk id="7" max="4" man="1"/>
  </rowBreaks>
  <drawing r:id="rId2"/>
  <legacyDrawing r:id="rId3"/>
  <oleObjects>
    <mc:AlternateContent xmlns:mc="http://schemas.openxmlformats.org/markup-compatibility/2006">
      <mc:Choice Requires="x14">
        <oleObject progId="MSWordArt.2" shapeId="40961" r:id="rId4">
          <objectPr defaultSize="0" autoPict="0" r:id="rId5">
            <anchor moveWithCells="1" sizeWithCells="1">
              <from>
                <xdr:col>3</xdr:col>
                <xdr:colOff>1762125</xdr:colOff>
                <xdr:row>1</xdr:row>
                <xdr:rowOff>95250</xdr:rowOff>
              </from>
              <to>
                <xdr:col>3</xdr:col>
                <xdr:colOff>2647950</xdr:colOff>
                <xdr:row>1</xdr:row>
                <xdr:rowOff>628650</xdr:rowOff>
              </to>
            </anchor>
          </objectPr>
        </oleObject>
      </mc:Choice>
      <mc:Fallback>
        <oleObject progId="MSWordArt.2" shapeId="40961"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4"/>
  </sheetPr>
  <dimension ref="A1:L37"/>
  <sheetViews>
    <sheetView view="pageBreakPreview" zoomScaleNormal="100" zoomScaleSheetLayoutView="100" workbookViewId="0">
      <selection activeCell="P44" sqref="P44"/>
    </sheetView>
  </sheetViews>
  <sheetFormatPr defaultColWidth="9.125" defaultRowHeight="14.25"/>
  <cols>
    <col min="1" max="1" width="6.625" style="68" customWidth="1"/>
    <col min="2" max="2" width="35.625" style="61" customWidth="1"/>
    <col min="3" max="5" width="10.125" style="61" customWidth="1"/>
    <col min="6" max="6" width="14.875" style="61" customWidth="1"/>
    <col min="7" max="7" width="10.125" style="61" customWidth="1"/>
    <col min="8" max="9" width="14.875" style="61" customWidth="1"/>
    <col min="10" max="10" width="30.625" style="61" customWidth="1"/>
    <col min="11" max="11" width="6.625" style="61" customWidth="1"/>
    <col min="12" max="16384" width="9.125" style="61"/>
  </cols>
  <sheetData>
    <row r="1" spans="1:12" s="59" customFormat="1" ht="47.25" customHeight="1">
      <c r="A1" s="416"/>
      <c r="B1" s="417"/>
      <c r="C1" s="417"/>
      <c r="D1" s="417"/>
      <c r="E1" s="417"/>
      <c r="F1" s="417"/>
      <c r="G1" s="417"/>
      <c r="H1" s="417"/>
      <c r="I1" s="417"/>
      <c r="J1" s="417"/>
      <c r="K1" s="417"/>
      <c r="L1" s="58"/>
    </row>
    <row r="2" spans="1:12" ht="18" customHeight="1">
      <c r="A2" s="60"/>
      <c r="B2" s="418" t="s">
        <v>124</v>
      </c>
      <c r="C2" s="418"/>
      <c r="D2" s="418"/>
      <c r="E2" s="418"/>
      <c r="F2" s="418"/>
      <c r="G2" s="418"/>
      <c r="H2" s="418"/>
      <c r="I2" s="418"/>
      <c r="J2" s="418"/>
    </row>
    <row r="3" spans="1:12" ht="18" customHeight="1">
      <c r="A3" s="60"/>
      <c r="B3" s="418" t="s">
        <v>3</v>
      </c>
      <c r="C3" s="418"/>
      <c r="D3" s="418"/>
      <c r="E3" s="418"/>
      <c r="F3" s="418"/>
      <c r="G3" s="418"/>
      <c r="H3" s="418"/>
      <c r="I3" s="418"/>
      <c r="J3" s="418"/>
    </row>
    <row r="4" spans="1:12" ht="15.75" customHeight="1">
      <c r="A4" s="60"/>
      <c r="B4" s="358" t="s">
        <v>125</v>
      </c>
      <c r="C4" s="358"/>
      <c r="D4" s="358"/>
      <c r="E4" s="358"/>
      <c r="F4" s="358"/>
      <c r="G4" s="358"/>
      <c r="H4" s="358"/>
      <c r="I4" s="358"/>
      <c r="J4" s="358"/>
    </row>
    <row r="5" spans="1:12" ht="15.75" customHeight="1">
      <c r="A5" s="60"/>
      <c r="B5" s="358" t="s">
        <v>142</v>
      </c>
      <c r="C5" s="358"/>
      <c r="D5" s="358"/>
      <c r="E5" s="358"/>
      <c r="F5" s="358"/>
      <c r="G5" s="358"/>
      <c r="H5" s="358"/>
      <c r="I5" s="358"/>
      <c r="J5" s="358"/>
    </row>
    <row r="6" spans="1:12" ht="15.75" customHeight="1">
      <c r="A6" s="358">
        <v>2022</v>
      </c>
      <c r="B6" s="358"/>
      <c r="C6" s="358"/>
      <c r="D6" s="358"/>
      <c r="E6" s="358"/>
      <c r="F6" s="358"/>
      <c r="G6" s="358"/>
      <c r="H6" s="358"/>
      <c r="I6" s="358"/>
      <c r="J6" s="358"/>
      <c r="K6" s="358"/>
    </row>
    <row r="7" spans="1:12" ht="18">
      <c r="A7" s="450" t="s">
        <v>464</v>
      </c>
      <c r="B7" s="450"/>
      <c r="C7" s="358"/>
      <c r="D7" s="507"/>
      <c r="E7" s="358"/>
      <c r="F7" s="358"/>
      <c r="G7" s="358"/>
      <c r="H7" s="358"/>
      <c r="I7" s="358"/>
      <c r="J7" s="548" t="s">
        <v>141</v>
      </c>
      <c r="K7" s="548"/>
    </row>
    <row r="8" spans="1:12" s="103" customFormat="1" ht="32.25" customHeight="1">
      <c r="A8" s="549" t="s">
        <v>274</v>
      </c>
      <c r="B8" s="552" t="s">
        <v>16</v>
      </c>
      <c r="C8" s="466" t="s">
        <v>111</v>
      </c>
      <c r="D8" s="466"/>
      <c r="E8" s="466" t="s">
        <v>112</v>
      </c>
      <c r="F8" s="466" t="s">
        <v>471</v>
      </c>
      <c r="G8" s="466" t="s">
        <v>504</v>
      </c>
      <c r="H8" s="466" t="s">
        <v>503</v>
      </c>
      <c r="I8" s="466" t="s">
        <v>113</v>
      </c>
      <c r="J8" s="555" t="s">
        <v>95</v>
      </c>
      <c r="K8" s="555"/>
    </row>
    <row r="9" spans="1:12" s="103" customFormat="1" ht="39.75" customHeight="1">
      <c r="A9" s="550"/>
      <c r="B9" s="553"/>
      <c r="C9" s="530" t="s">
        <v>114</v>
      </c>
      <c r="D9" s="530"/>
      <c r="E9" s="399"/>
      <c r="F9" s="399"/>
      <c r="G9" s="399"/>
      <c r="H9" s="399"/>
      <c r="I9" s="399"/>
      <c r="J9" s="556"/>
      <c r="K9" s="556"/>
    </row>
    <row r="10" spans="1:12" s="103" customFormat="1" ht="27" customHeight="1">
      <c r="A10" s="550"/>
      <c r="B10" s="553"/>
      <c r="C10" s="69" t="s">
        <v>115</v>
      </c>
      <c r="D10" s="69" t="s">
        <v>33</v>
      </c>
      <c r="E10" s="517" t="s">
        <v>116</v>
      </c>
      <c r="F10" s="517" t="s">
        <v>117</v>
      </c>
      <c r="G10" s="133" t="s">
        <v>118</v>
      </c>
      <c r="H10" s="133" t="s">
        <v>118</v>
      </c>
      <c r="I10" s="517" t="s">
        <v>119</v>
      </c>
      <c r="J10" s="556"/>
      <c r="K10" s="556"/>
    </row>
    <row r="11" spans="1:12" s="103" customFormat="1" ht="48" customHeight="1">
      <c r="A11" s="551"/>
      <c r="B11" s="554"/>
      <c r="C11" s="73" t="s">
        <v>120</v>
      </c>
      <c r="D11" s="73" t="s">
        <v>121</v>
      </c>
      <c r="E11" s="518"/>
      <c r="F11" s="518"/>
      <c r="G11" s="73" t="s">
        <v>122</v>
      </c>
      <c r="H11" s="73" t="s">
        <v>123</v>
      </c>
      <c r="I11" s="518"/>
      <c r="J11" s="557"/>
      <c r="K11" s="557"/>
    </row>
    <row r="12" spans="1:12" ht="21" customHeight="1" thickBot="1">
      <c r="A12" s="38">
        <v>4922</v>
      </c>
      <c r="B12" s="39" t="s">
        <v>347</v>
      </c>
      <c r="C12" s="40">
        <v>163874</v>
      </c>
      <c r="D12" s="40">
        <v>122858</v>
      </c>
      <c r="E12" s="40">
        <v>88584</v>
      </c>
      <c r="F12" s="40">
        <v>114950</v>
      </c>
      <c r="G12" s="40">
        <v>14.08</v>
      </c>
      <c r="H12" s="40">
        <v>8.86</v>
      </c>
      <c r="I12" s="40">
        <v>29413</v>
      </c>
      <c r="J12" s="485" t="s">
        <v>349</v>
      </c>
      <c r="K12" s="485"/>
    </row>
    <row r="13" spans="1:12" ht="21" customHeight="1" thickBot="1">
      <c r="A13" s="41">
        <v>4923</v>
      </c>
      <c r="B13" s="42" t="s">
        <v>348</v>
      </c>
      <c r="C13" s="159">
        <v>1016203</v>
      </c>
      <c r="D13" s="159">
        <v>557730</v>
      </c>
      <c r="E13" s="159">
        <v>118777</v>
      </c>
      <c r="F13" s="159">
        <v>170578</v>
      </c>
      <c r="G13" s="159">
        <v>13.99</v>
      </c>
      <c r="H13" s="159">
        <v>16.38</v>
      </c>
      <c r="I13" s="159">
        <v>34808</v>
      </c>
      <c r="J13" s="484" t="s">
        <v>139</v>
      </c>
      <c r="K13" s="484"/>
    </row>
    <row r="14" spans="1:12" ht="30" customHeight="1" thickBot="1">
      <c r="A14" s="38">
        <v>4924</v>
      </c>
      <c r="B14" s="39" t="s">
        <v>350</v>
      </c>
      <c r="C14" s="40">
        <v>-32469</v>
      </c>
      <c r="D14" s="40">
        <v>1018715</v>
      </c>
      <c r="E14" s="40">
        <v>76365</v>
      </c>
      <c r="F14" s="40">
        <v>120223</v>
      </c>
      <c r="G14" s="40">
        <v>19.32</v>
      </c>
      <c r="H14" s="40">
        <v>17.16</v>
      </c>
      <c r="I14" s="40">
        <v>69300</v>
      </c>
      <c r="J14" s="485" t="s">
        <v>354</v>
      </c>
      <c r="K14" s="485"/>
    </row>
    <row r="15" spans="1:12" ht="21" customHeight="1" thickBot="1">
      <c r="A15" s="41">
        <v>4925</v>
      </c>
      <c r="B15" s="42" t="s">
        <v>352</v>
      </c>
      <c r="C15" s="159">
        <v>124520</v>
      </c>
      <c r="D15" s="159">
        <v>289840</v>
      </c>
      <c r="E15" s="159">
        <v>28180</v>
      </c>
      <c r="F15" s="159">
        <v>36817</v>
      </c>
      <c r="G15" s="159">
        <v>8.66</v>
      </c>
      <c r="H15" s="159">
        <v>14.8</v>
      </c>
      <c r="I15" s="159">
        <v>17458</v>
      </c>
      <c r="J15" s="484" t="s">
        <v>353</v>
      </c>
      <c r="K15" s="484"/>
    </row>
    <row r="16" spans="1:12" ht="21" customHeight="1" thickBot="1">
      <c r="A16" s="598">
        <v>5</v>
      </c>
      <c r="B16" s="269" t="s">
        <v>525</v>
      </c>
      <c r="C16" s="271">
        <v>11105740</v>
      </c>
      <c r="D16" s="271">
        <v>11881443</v>
      </c>
      <c r="E16" s="271">
        <v>746774</v>
      </c>
      <c r="F16" s="271">
        <v>1955879</v>
      </c>
      <c r="G16" s="327">
        <v>26.620980999689042</v>
      </c>
      <c r="H16" s="327">
        <v>35.198024541780889</v>
      </c>
      <c r="I16" s="271">
        <v>265857</v>
      </c>
      <c r="J16" s="485" t="s">
        <v>524</v>
      </c>
      <c r="K16" s="485"/>
    </row>
    <row r="17" spans="1:11" s="267" customFormat="1" ht="21" customHeight="1">
      <c r="A17" s="296">
        <v>61</v>
      </c>
      <c r="B17" s="289" t="s">
        <v>346</v>
      </c>
      <c r="C17" s="190">
        <v>4003348</v>
      </c>
      <c r="D17" s="190">
        <v>1165073</v>
      </c>
      <c r="E17" s="190">
        <v>3071115</v>
      </c>
      <c r="F17" s="190">
        <v>4538026</v>
      </c>
      <c r="G17" s="190">
        <v>26.71</v>
      </c>
      <c r="H17" s="190">
        <v>5.62</v>
      </c>
      <c r="I17" s="190">
        <v>599009</v>
      </c>
      <c r="J17" s="570" t="s">
        <v>344</v>
      </c>
      <c r="K17" s="570"/>
    </row>
    <row r="18" spans="1:11" ht="40.5" customHeight="1">
      <c r="A18" s="566" t="s">
        <v>13</v>
      </c>
      <c r="B18" s="566"/>
      <c r="C18" s="143">
        <f>SUM(C12:C17)</f>
        <v>16381216</v>
      </c>
      <c r="D18" s="143">
        <f>SUM(D12:D17)</f>
        <v>15035659</v>
      </c>
      <c r="E18" s="143">
        <v>440087</v>
      </c>
      <c r="F18" s="143">
        <v>1037037</v>
      </c>
      <c r="G18" s="143">
        <v>25.99</v>
      </c>
      <c r="H18" s="143">
        <v>31.57</v>
      </c>
      <c r="I18" s="143">
        <v>153241</v>
      </c>
      <c r="J18" s="561" t="s">
        <v>10</v>
      </c>
      <c r="K18" s="561"/>
    </row>
    <row r="19" spans="1:11" ht="15" customHeight="1">
      <c r="A19" s="536" t="s">
        <v>127</v>
      </c>
      <c r="B19" s="536"/>
      <c r="C19" s="536"/>
      <c r="D19" s="536"/>
      <c r="E19" s="536"/>
      <c r="F19" s="536"/>
      <c r="H19" s="537" t="s">
        <v>126</v>
      </c>
      <c r="I19" s="537"/>
      <c r="J19" s="537"/>
      <c r="K19" s="537"/>
    </row>
    <row r="26" spans="1:11">
      <c r="A26" s="61"/>
    </row>
    <row r="27" spans="1:11">
      <c r="A27" s="61"/>
    </row>
    <row r="28" spans="1:11">
      <c r="A28" s="61"/>
    </row>
    <row r="29" spans="1:11">
      <c r="A29" s="61"/>
    </row>
    <row r="30" spans="1:11">
      <c r="A30" s="61"/>
    </row>
    <row r="31" spans="1:11">
      <c r="A31" s="61"/>
    </row>
    <row r="32" spans="1:11">
      <c r="A32" s="61"/>
    </row>
    <row r="33" spans="1:1">
      <c r="A33" s="61"/>
    </row>
    <row r="34" spans="1:1">
      <c r="A34" s="61"/>
    </row>
    <row r="35" spans="1:1">
      <c r="A35" s="61"/>
    </row>
    <row r="36" spans="1:1">
      <c r="A36" s="61"/>
    </row>
    <row r="37" spans="1:1">
      <c r="A37" s="61"/>
    </row>
  </sheetData>
  <mergeCells count="32">
    <mergeCell ref="A19:F19"/>
    <mergeCell ref="H19:K19"/>
    <mergeCell ref="A18:B18"/>
    <mergeCell ref="C8:D8"/>
    <mergeCell ref="C9:D9"/>
    <mergeCell ref="A8:A11"/>
    <mergeCell ref="B8:B11"/>
    <mergeCell ref="E8:E9"/>
    <mergeCell ref="F8:F9"/>
    <mergeCell ref="G8:G9"/>
    <mergeCell ref="H8:H9"/>
    <mergeCell ref="I8:I9"/>
    <mergeCell ref="J8:K11"/>
    <mergeCell ref="E10:E11"/>
    <mergeCell ref="F10:F11"/>
    <mergeCell ref="I10:I11"/>
    <mergeCell ref="A7:B7"/>
    <mergeCell ref="A1:K1"/>
    <mergeCell ref="B2:J2"/>
    <mergeCell ref="B3:J3"/>
    <mergeCell ref="B4:J4"/>
    <mergeCell ref="B5:J5"/>
    <mergeCell ref="A6:K6"/>
    <mergeCell ref="C7:I7"/>
    <mergeCell ref="J7:K7"/>
    <mergeCell ref="J16:K16"/>
    <mergeCell ref="J17:K17"/>
    <mergeCell ref="J18:K18"/>
    <mergeCell ref="J12:K12"/>
    <mergeCell ref="J13:K13"/>
    <mergeCell ref="J14:K14"/>
    <mergeCell ref="J15:K15"/>
  </mergeCells>
  <phoneticPr fontId="17" type="noConversion"/>
  <printOptions horizontalCentered="1" verticalCentered="1"/>
  <pageMargins left="0" right="0" top="0" bottom="0" header="0.31496062992125984" footer="0.31496062992125984"/>
  <pageSetup paperSize="9"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3" tint="0.39997558519241921"/>
  </sheetPr>
  <dimension ref="A18"/>
  <sheetViews>
    <sheetView view="pageBreakPreview" topLeftCell="A16" zoomScaleNormal="100" zoomScaleSheetLayoutView="100" workbookViewId="0">
      <selection activeCell="P44" sqref="P44"/>
    </sheetView>
  </sheetViews>
  <sheetFormatPr defaultColWidth="8.75" defaultRowHeight="14.25"/>
  <cols>
    <col min="1" max="1" width="64.75" customWidth="1"/>
  </cols>
  <sheetData>
    <row r="18" spans="1:1" ht="203.25" customHeight="1">
      <c r="A18" s="117" t="s">
        <v>336</v>
      </c>
    </row>
  </sheetData>
  <printOptions horizontalCentered="1" verticalCentered="1"/>
  <pageMargins left="0.7" right="0.7" top="0.75" bottom="0.75" header="0.3" footer="0.3"/>
  <pageSetup paperSize="9" orientation="landscape" r:id="rId1"/>
  <rowBreaks count="2" manualBreakCount="2">
    <brk id="17" man="1"/>
    <brk id="18"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50463-DF5B-407A-86E7-022B18F086BE}">
  <sheetPr codeName="Sheet33">
    <tabColor theme="3" tint="0.39997558519241921"/>
  </sheetPr>
  <dimension ref="A1:AW87"/>
  <sheetViews>
    <sheetView view="pageBreakPreview" zoomScaleNormal="100" zoomScaleSheetLayoutView="100" workbookViewId="0">
      <selection activeCell="P44" sqref="P44"/>
    </sheetView>
  </sheetViews>
  <sheetFormatPr defaultColWidth="9.125" defaultRowHeight="14.25"/>
  <cols>
    <col min="1" max="1" width="6.625" style="46" customWidth="1"/>
    <col min="2" max="2" width="35.625" style="12" customWidth="1"/>
    <col min="3" max="11" width="8.25" style="12" customWidth="1"/>
    <col min="12" max="12" width="25.625" style="12" customWidth="1"/>
    <col min="13" max="13" width="5.625" style="12" customWidth="1"/>
    <col min="14" max="16384" width="9.125" style="12"/>
  </cols>
  <sheetData>
    <row r="1" spans="1:14" s="5" customFormat="1" ht="50.25" customHeight="1">
      <c r="A1" s="406"/>
      <c r="B1" s="352"/>
      <c r="C1" s="352"/>
      <c r="D1" s="352"/>
      <c r="E1" s="352"/>
      <c r="F1" s="352"/>
      <c r="G1" s="352"/>
      <c r="H1" s="352"/>
      <c r="I1" s="352"/>
      <c r="J1" s="352"/>
      <c r="K1" s="352"/>
      <c r="L1" s="352"/>
      <c r="M1" s="352"/>
      <c r="N1" s="10"/>
    </row>
    <row r="2" spans="1:14" ht="18" customHeight="1">
      <c r="A2" s="407" t="s">
        <v>128</v>
      </c>
      <c r="B2" s="407"/>
      <c r="C2" s="407"/>
      <c r="D2" s="407"/>
      <c r="E2" s="407"/>
      <c r="F2" s="407"/>
      <c r="G2" s="407"/>
      <c r="H2" s="407"/>
      <c r="I2" s="407"/>
      <c r="J2" s="407"/>
      <c r="K2" s="407"/>
      <c r="L2" s="407"/>
      <c r="M2" s="407"/>
    </row>
    <row r="3" spans="1:14" ht="18" customHeight="1">
      <c r="A3" s="407" t="s">
        <v>1</v>
      </c>
      <c r="B3" s="407"/>
      <c r="C3" s="407"/>
      <c r="D3" s="407"/>
      <c r="E3" s="407"/>
      <c r="F3" s="407"/>
      <c r="G3" s="407"/>
      <c r="H3" s="407"/>
      <c r="I3" s="407"/>
      <c r="J3" s="407"/>
      <c r="K3" s="407"/>
      <c r="L3" s="407"/>
      <c r="M3" s="407"/>
    </row>
    <row r="4" spans="1:14" ht="15.75" customHeight="1">
      <c r="A4" s="415" t="s">
        <v>129</v>
      </c>
      <c r="B4" s="415"/>
      <c r="C4" s="415"/>
      <c r="D4" s="415"/>
      <c r="E4" s="415"/>
      <c r="F4" s="415"/>
      <c r="G4" s="415"/>
      <c r="H4" s="415"/>
      <c r="I4" s="415"/>
      <c r="J4" s="415"/>
      <c r="K4" s="415"/>
      <c r="L4" s="415"/>
      <c r="M4" s="415"/>
    </row>
    <row r="5" spans="1:14" ht="15.75" customHeight="1">
      <c r="A5" s="415" t="s">
        <v>143</v>
      </c>
      <c r="B5" s="415"/>
      <c r="C5" s="415"/>
      <c r="D5" s="415"/>
      <c r="E5" s="415"/>
      <c r="F5" s="415"/>
      <c r="G5" s="415"/>
      <c r="H5" s="415"/>
      <c r="I5" s="415"/>
      <c r="J5" s="415"/>
      <c r="K5" s="415"/>
      <c r="L5" s="415"/>
    </row>
    <row r="6" spans="1:14" ht="15.75" customHeight="1">
      <c r="A6" s="415">
        <v>2022</v>
      </c>
      <c r="B6" s="415"/>
      <c r="C6" s="415"/>
      <c r="D6" s="415"/>
      <c r="E6" s="415"/>
      <c r="F6" s="415"/>
      <c r="G6" s="415"/>
      <c r="H6" s="415"/>
      <c r="I6" s="415"/>
      <c r="J6" s="415"/>
      <c r="K6" s="415"/>
      <c r="L6" s="415"/>
      <c r="M6" s="415"/>
    </row>
    <row r="7" spans="1:14" ht="18">
      <c r="A7" s="450" t="s">
        <v>466</v>
      </c>
      <c r="B7" s="451"/>
      <c r="C7" s="36"/>
      <c r="D7" s="175"/>
      <c r="E7" s="36"/>
      <c r="F7" s="36"/>
      <c r="G7" s="37"/>
      <c r="H7" s="37"/>
      <c r="I7" s="37"/>
      <c r="J7" s="36"/>
      <c r="K7" s="37"/>
      <c r="L7" s="452" t="s">
        <v>465</v>
      </c>
      <c r="M7" s="452"/>
    </row>
    <row r="8" spans="1:14" ht="27.75" customHeight="1" thickBot="1">
      <c r="A8" s="559" t="s">
        <v>270</v>
      </c>
      <c r="B8" s="560" t="s">
        <v>16</v>
      </c>
      <c r="C8" s="558" t="s">
        <v>21</v>
      </c>
      <c r="D8" s="558"/>
      <c r="E8" s="558"/>
      <c r="F8" s="558" t="s">
        <v>507</v>
      </c>
      <c r="G8" s="558"/>
      <c r="H8" s="558"/>
      <c r="I8" s="558" t="s">
        <v>335</v>
      </c>
      <c r="J8" s="558"/>
      <c r="K8" s="558"/>
      <c r="L8" s="559" t="s">
        <v>22</v>
      </c>
      <c r="M8" s="559"/>
    </row>
    <row r="9" spans="1:14" ht="15.75" customHeight="1" thickBot="1">
      <c r="A9" s="430"/>
      <c r="B9" s="444"/>
      <c r="C9" s="71" t="s">
        <v>10</v>
      </c>
      <c r="D9" s="71" t="s">
        <v>24</v>
      </c>
      <c r="E9" s="71" t="s">
        <v>25</v>
      </c>
      <c r="F9" s="71" t="s">
        <v>10</v>
      </c>
      <c r="G9" s="71" t="s">
        <v>24</v>
      </c>
      <c r="H9" s="71" t="s">
        <v>25</v>
      </c>
      <c r="I9" s="71" t="s">
        <v>10</v>
      </c>
      <c r="J9" s="71" t="s">
        <v>24</v>
      </c>
      <c r="K9" s="71" t="s">
        <v>25</v>
      </c>
      <c r="L9" s="430"/>
      <c r="M9" s="430"/>
    </row>
    <row r="10" spans="1:14" ht="13.5" customHeight="1">
      <c r="A10" s="431"/>
      <c r="B10" s="445"/>
      <c r="C10" s="72" t="s">
        <v>13</v>
      </c>
      <c r="D10" s="72" t="s">
        <v>26</v>
      </c>
      <c r="E10" s="72" t="s">
        <v>27</v>
      </c>
      <c r="F10" s="72" t="s">
        <v>13</v>
      </c>
      <c r="G10" s="72" t="s">
        <v>26</v>
      </c>
      <c r="H10" s="72" t="s">
        <v>27</v>
      </c>
      <c r="I10" s="72" t="s">
        <v>13</v>
      </c>
      <c r="J10" s="72" t="s">
        <v>26</v>
      </c>
      <c r="K10" s="72" t="s">
        <v>27</v>
      </c>
      <c r="L10" s="431"/>
      <c r="M10" s="431"/>
    </row>
    <row r="11" spans="1:14" ht="21" customHeight="1" thickBot="1">
      <c r="A11" s="38">
        <v>4922</v>
      </c>
      <c r="B11" s="39" t="s">
        <v>347</v>
      </c>
      <c r="C11" s="157">
        <f>I11+F11</f>
        <v>4187</v>
      </c>
      <c r="D11" s="157">
        <f>J11+G11</f>
        <v>61</v>
      </c>
      <c r="E11" s="157">
        <f>K11+H11</f>
        <v>4126</v>
      </c>
      <c r="F11" s="157">
        <f t="shared" ref="F11:F14" si="0">H11+G11</f>
        <v>4177</v>
      </c>
      <c r="G11" s="40">
        <v>61</v>
      </c>
      <c r="H11" s="40">
        <v>4116</v>
      </c>
      <c r="I11" s="157">
        <f>K11+J11</f>
        <v>10</v>
      </c>
      <c r="J11" s="40">
        <v>0</v>
      </c>
      <c r="K11" s="40">
        <v>10</v>
      </c>
      <c r="L11" s="446" t="s">
        <v>349</v>
      </c>
      <c r="M11" s="447"/>
    </row>
    <row r="12" spans="1:14" ht="21" customHeight="1" thickBot="1">
      <c r="A12" s="41">
        <v>4923</v>
      </c>
      <c r="B12" s="42" t="s">
        <v>348</v>
      </c>
      <c r="C12" s="161">
        <f t="shared" ref="C12:C16" si="1">I12+F12</f>
        <v>16391</v>
      </c>
      <c r="D12" s="161">
        <f t="shared" ref="D12:D16" si="2">J12+G12</f>
        <v>205</v>
      </c>
      <c r="E12" s="161">
        <f t="shared" ref="E12:E16" si="3">K12+H12</f>
        <v>16186</v>
      </c>
      <c r="F12" s="161">
        <f t="shared" si="0"/>
        <v>16317</v>
      </c>
      <c r="G12" s="142">
        <v>205</v>
      </c>
      <c r="H12" s="142">
        <v>16112</v>
      </c>
      <c r="I12" s="161">
        <f t="shared" ref="I12:I16" si="4">K12+J12</f>
        <v>74</v>
      </c>
      <c r="J12" s="142">
        <v>0</v>
      </c>
      <c r="K12" s="142">
        <v>74</v>
      </c>
      <c r="L12" s="434" t="s">
        <v>139</v>
      </c>
      <c r="M12" s="435"/>
    </row>
    <row r="13" spans="1:14" ht="30" customHeight="1" thickBot="1">
      <c r="A13" s="38">
        <v>4924</v>
      </c>
      <c r="B13" s="39" t="s">
        <v>350</v>
      </c>
      <c r="C13" s="157">
        <f t="shared" si="1"/>
        <v>14700</v>
      </c>
      <c r="D13" s="157">
        <f t="shared" si="2"/>
        <v>81</v>
      </c>
      <c r="E13" s="157">
        <f t="shared" si="3"/>
        <v>14619</v>
      </c>
      <c r="F13" s="157">
        <f t="shared" si="0"/>
        <v>14636</v>
      </c>
      <c r="G13" s="40">
        <v>68</v>
      </c>
      <c r="H13" s="40">
        <v>14568</v>
      </c>
      <c r="I13" s="157">
        <f t="shared" si="4"/>
        <v>64</v>
      </c>
      <c r="J13" s="40">
        <v>13</v>
      </c>
      <c r="K13" s="40">
        <v>51</v>
      </c>
      <c r="L13" s="432" t="s">
        <v>354</v>
      </c>
      <c r="M13" s="433"/>
    </row>
    <row r="14" spans="1:14" ht="21" customHeight="1" thickBot="1">
      <c r="A14" s="41">
        <v>4925</v>
      </c>
      <c r="B14" s="42" t="s">
        <v>352</v>
      </c>
      <c r="C14" s="161">
        <f t="shared" si="1"/>
        <v>16724</v>
      </c>
      <c r="D14" s="161">
        <f t="shared" si="2"/>
        <v>344</v>
      </c>
      <c r="E14" s="161">
        <f t="shared" si="3"/>
        <v>16380</v>
      </c>
      <c r="F14" s="161">
        <f t="shared" si="0"/>
        <v>16681</v>
      </c>
      <c r="G14" s="142">
        <v>340</v>
      </c>
      <c r="H14" s="142">
        <v>16341</v>
      </c>
      <c r="I14" s="161">
        <f t="shared" si="4"/>
        <v>43</v>
      </c>
      <c r="J14" s="142">
        <v>4</v>
      </c>
      <c r="K14" s="142">
        <v>39</v>
      </c>
      <c r="L14" s="434" t="s">
        <v>353</v>
      </c>
      <c r="M14" s="435"/>
    </row>
    <row r="15" spans="1:14" ht="21" customHeight="1" thickBot="1">
      <c r="A15" s="268">
        <v>5</v>
      </c>
      <c r="B15" s="269" t="s">
        <v>525</v>
      </c>
      <c r="C15" s="271">
        <v>45089</v>
      </c>
      <c r="D15" s="271">
        <v>14657</v>
      </c>
      <c r="E15" s="271">
        <v>30432</v>
      </c>
      <c r="F15" s="271">
        <v>44175</v>
      </c>
      <c r="G15" s="271">
        <v>14346</v>
      </c>
      <c r="H15" s="271">
        <v>29829</v>
      </c>
      <c r="I15" s="271">
        <v>914</v>
      </c>
      <c r="J15" s="271">
        <v>311</v>
      </c>
      <c r="K15" s="271">
        <v>603</v>
      </c>
      <c r="L15" s="432" t="s">
        <v>524</v>
      </c>
      <c r="M15" s="433"/>
    </row>
    <row r="16" spans="1:14" s="215" customFormat="1" ht="21" customHeight="1">
      <c r="A16" s="301">
        <v>61</v>
      </c>
      <c r="B16" s="188" t="s">
        <v>346</v>
      </c>
      <c r="C16" s="189">
        <f t="shared" si="1"/>
        <v>1945</v>
      </c>
      <c r="D16" s="189">
        <f t="shared" si="2"/>
        <v>436</v>
      </c>
      <c r="E16" s="189">
        <f t="shared" si="3"/>
        <v>1509</v>
      </c>
      <c r="F16" s="189">
        <f>H16+G16</f>
        <v>1307</v>
      </c>
      <c r="G16" s="190">
        <v>141</v>
      </c>
      <c r="H16" s="190">
        <v>1166</v>
      </c>
      <c r="I16" s="189">
        <f t="shared" si="4"/>
        <v>638</v>
      </c>
      <c r="J16" s="190">
        <v>295</v>
      </c>
      <c r="K16" s="190">
        <v>343</v>
      </c>
      <c r="L16" s="441" t="s">
        <v>344</v>
      </c>
      <c r="M16" s="442"/>
    </row>
    <row r="17" spans="1:49" ht="48" customHeight="1">
      <c r="A17" s="561" t="s">
        <v>13</v>
      </c>
      <c r="B17" s="561"/>
      <c r="C17" s="143">
        <f t="shared" ref="C17:J17" si="5">SUM(C11:C16)</f>
        <v>99036</v>
      </c>
      <c r="D17" s="143">
        <f t="shared" si="5"/>
        <v>15784</v>
      </c>
      <c r="E17" s="143">
        <f t="shared" si="5"/>
        <v>83252</v>
      </c>
      <c r="F17" s="143">
        <f t="shared" si="5"/>
        <v>97293</v>
      </c>
      <c r="G17" s="143">
        <f t="shared" si="5"/>
        <v>15161</v>
      </c>
      <c r="H17" s="143">
        <f t="shared" si="5"/>
        <v>82132</v>
      </c>
      <c r="I17" s="143">
        <f t="shared" si="5"/>
        <v>1743</v>
      </c>
      <c r="J17" s="143">
        <f t="shared" si="5"/>
        <v>623</v>
      </c>
      <c r="K17" s="143">
        <f>SUM(K11:K16)</f>
        <v>1120</v>
      </c>
      <c r="L17" s="561" t="s">
        <v>10</v>
      </c>
      <c r="M17" s="561"/>
    </row>
    <row r="22" spans="1:49" ht="14.25" customHeight="1">
      <c r="J22" s="125"/>
      <c r="K22" s="125"/>
      <c r="L22" s="125"/>
      <c r="M22" s="125"/>
      <c r="N22" s="107"/>
      <c r="O22" s="107"/>
      <c r="P22"/>
      <c r="Q22"/>
      <c r="R22"/>
      <c r="S22"/>
      <c r="T22"/>
      <c r="U22"/>
      <c r="V22"/>
      <c r="W22"/>
      <c r="X22"/>
      <c r="Y22"/>
      <c r="Z22"/>
      <c r="AA22"/>
      <c r="AB22"/>
      <c r="AC22"/>
      <c r="AD22"/>
      <c r="AE22"/>
      <c r="AF22"/>
      <c r="AG22"/>
      <c r="AH22"/>
      <c r="AI22"/>
      <c r="AJ22"/>
      <c r="AK22"/>
      <c r="AL22"/>
      <c r="AM22"/>
      <c r="AN22"/>
      <c r="AO22"/>
      <c r="AP22"/>
      <c r="AQ22"/>
      <c r="AR22"/>
      <c r="AS22"/>
      <c r="AT22"/>
      <c r="AU22"/>
      <c r="AV22"/>
      <c r="AW22"/>
    </row>
    <row r="23" spans="1:49" ht="14.25" customHeight="1">
      <c r="J23" s="125"/>
      <c r="K23" s="125"/>
      <c r="L23" s="125"/>
      <c r="M23" s="125"/>
      <c r="N23" s="107"/>
      <c r="O23" s="107"/>
      <c r="P23" s="427"/>
      <c r="Q23" s="427"/>
      <c r="R23" s="427"/>
      <c r="S23" s="427"/>
      <c r="T23" s="427"/>
      <c r="U23" s="427"/>
      <c r="V23" s="427"/>
      <c r="W23" s="427"/>
      <c r="X23" s="427"/>
      <c r="Y23" s="427"/>
      <c r="Z23" s="427"/>
      <c r="AA23" s="427"/>
      <c r="AB23" s="427"/>
      <c r="AC23" s="427"/>
      <c r="AD23" s="427"/>
      <c r="AE23" s="427"/>
      <c r="AF23" s="427"/>
      <c r="AG23" s="427"/>
      <c r="AH23"/>
      <c r="AI23"/>
      <c r="AJ23"/>
      <c r="AK23"/>
      <c r="AL23"/>
      <c r="AM23"/>
      <c r="AN23"/>
      <c r="AO23"/>
      <c r="AP23"/>
      <c r="AQ23"/>
      <c r="AR23"/>
      <c r="AS23"/>
      <c r="AT23"/>
      <c r="AU23"/>
      <c r="AV23"/>
      <c r="AW23"/>
    </row>
    <row r="24" spans="1:49" ht="14.25" customHeight="1">
      <c r="J24" s="125"/>
      <c r="K24" s="125"/>
      <c r="L24" s="125"/>
      <c r="M24" s="125"/>
      <c r="N24" s="107"/>
      <c r="O24" s="107"/>
      <c r="P24" s="427"/>
      <c r="Q24" s="427"/>
      <c r="R24" s="427"/>
      <c r="S24" s="427"/>
      <c r="T24" s="427"/>
      <c r="U24" s="427"/>
      <c r="V24" s="427"/>
      <c r="W24" s="427"/>
      <c r="X24" s="427"/>
      <c r="Y24" s="427"/>
      <c r="Z24" s="427"/>
      <c r="AA24" s="427"/>
      <c r="AB24" s="427"/>
      <c r="AC24" s="427"/>
      <c r="AD24" s="427"/>
      <c r="AE24" s="427"/>
      <c r="AF24" s="427"/>
      <c r="AG24" s="427"/>
      <c r="AH24"/>
      <c r="AI24"/>
      <c r="AJ24"/>
      <c r="AK24"/>
      <c r="AL24"/>
      <c r="AM24"/>
      <c r="AN24"/>
      <c r="AO24"/>
      <c r="AP24"/>
      <c r="AQ24"/>
      <c r="AR24"/>
      <c r="AS24"/>
      <c r="AT24"/>
      <c r="AU24"/>
      <c r="AV24"/>
      <c r="AW24"/>
    </row>
    <row r="25" spans="1:49" ht="14.25" customHeight="1">
      <c r="A25" s="12"/>
      <c r="J25" s="125"/>
      <c r="K25" s="125"/>
      <c r="L25" s="125"/>
      <c r="M25" s="125"/>
      <c r="N25" s="107"/>
      <c r="O25" s="107"/>
      <c r="P25" s="427"/>
      <c r="Q25" s="427"/>
      <c r="R25" s="427"/>
      <c r="S25" s="427"/>
      <c r="T25" s="427"/>
      <c r="U25" s="427"/>
      <c r="V25" s="427"/>
      <c r="W25" s="427"/>
      <c r="X25" s="427"/>
      <c r="Y25" s="427"/>
      <c r="Z25" s="427"/>
      <c r="AA25" s="427"/>
      <c r="AB25" s="427"/>
      <c r="AC25" s="427"/>
      <c r="AD25" s="427"/>
      <c r="AE25" s="427"/>
      <c r="AF25" s="427"/>
      <c r="AG25" s="427"/>
      <c r="AH25"/>
      <c r="AI25"/>
      <c r="AJ25"/>
      <c r="AK25"/>
      <c r="AL25"/>
      <c r="AM25"/>
      <c r="AN25"/>
      <c r="AO25"/>
      <c r="AP25"/>
      <c r="AQ25"/>
      <c r="AR25"/>
      <c r="AS25"/>
      <c r="AT25"/>
      <c r="AU25"/>
      <c r="AV25"/>
      <c r="AW25"/>
    </row>
    <row r="26" spans="1:49" ht="14.25" customHeight="1">
      <c r="A26" s="12"/>
      <c r="J26" s="125"/>
      <c r="K26" s="125"/>
      <c r="L26" s="125"/>
      <c r="M26" s="125"/>
      <c r="N26" s="107"/>
      <c r="O26" s="107"/>
    </row>
    <row r="27" spans="1:49" ht="14.25" customHeight="1">
      <c r="A27" s="12"/>
      <c r="J27" s="125"/>
      <c r="K27" s="125"/>
      <c r="L27" s="125"/>
      <c r="M27" s="125"/>
      <c r="N27" s="107"/>
      <c r="O27" s="107"/>
    </row>
    <row r="28" spans="1:49" ht="14.25" customHeight="1">
      <c r="A28" s="12"/>
      <c r="J28" s="125"/>
      <c r="K28" s="125"/>
      <c r="L28" s="125"/>
      <c r="M28" s="125"/>
      <c r="N28" s="107"/>
      <c r="O28" s="107"/>
    </row>
    <row r="29" spans="1:49" ht="14.25" customHeight="1">
      <c r="A29" s="12"/>
      <c r="J29" s="125"/>
      <c r="K29" s="125"/>
      <c r="L29" s="125"/>
      <c r="M29" s="125"/>
      <c r="N29" s="107"/>
      <c r="O29" s="107"/>
    </row>
    <row r="30" spans="1:49" ht="14.25" customHeight="1">
      <c r="A30" s="12"/>
      <c r="J30" s="125"/>
      <c r="K30" s="125"/>
      <c r="L30" s="125"/>
      <c r="M30" s="125"/>
      <c r="N30" s="107"/>
      <c r="O30" s="107"/>
    </row>
    <row r="31" spans="1:49" ht="14.25" customHeight="1">
      <c r="A31" s="12"/>
      <c r="J31" s="125"/>
      <c r="K31" s="125"/>
      <c r="L31" s="125"/>
      <c r="M31" s="125"/>
      <c r="N31" s="107"/>
      <c r="O31" s="107"/>
    </row>
    <row r="32" spans="1:49" ht="14.25" customHeight="1">
      <c r="A32" s="12"/>
      <c r="J32" s="125"/>
      <c r="K32" s="125"/>
      <c r="L32" s="125"/>
      <c r="M32" s="125"/>
      <c r="N32" s="107"/>
      <c r="O32" s="107"/>
    </row>
    <row r="33" spans="1:21" ht="14.25" customHeight="1">
      <c r="A33" s="12"/>
      <c r="J33" s="125"/>
      <c r="K33" s="125"/>
      <c r="L33" s="125"/>
      <c r="M33" s="125"/>
      <c r="N33" s="107"/>
      <c r="O33" s="107"/>
    </row>
    <row r="34" spans="1:21" ht="14.25" customHeight="1">
      <c r="A34" s="12"/>
      <c r="J34" s="125"/>
      <c r="K34" s="125"/>
      <c r="L34" s="125"/>
      <c r="M34" s="125"/>
      <c r="N34" s="107"/>
      <c r="O34" s="107"/>
    </row>
    <row r="35" spans="1:21" ht="14.25" customHeight="1">
      <c r="A35" s="12"/>
      <c r="J35" s="125"/>
      <c r="K35" s="125"/>
      <c r="L35" s="125"/>
      <c r="M35" s="125"/>
      <c r="N35" s="107"/>
      <c r="O35" s="107"/>
    </row>
    <row r="36" spans="1:21" ht="14.25" customHeight="1">
      <c r="A36" s="12"/>
      <c r="J36" s="125"/>
      <c r="K36" s="125"/>
      <c r="L36" s="125"/>
      <c r="M36" s="125"/>
      <c r="N36" s="107"/>
      <c r="O36" s="107"/>
    </row>
    <row r="37" spans="1:21" ht="14.25" customHeight="1">
      <c r="A37" s="12"/>
      <c r="J37" s="125"/>
      <c r="K37" s="125"/>
      <c r="L37" s="125"/>
      <c r="M37" s="125"/>
      <c r="N37" s="107"/>
      <c r="O37" s="107"/>
    </row>
    <row r="38" spans="1:21" ht="14.25" customHeight="1">
      <c r="A38" s="12"/>
      <c r="J38" s="125"/>
      <c r="K38" s="125"/>
      <c r="L38" s="125"/>
      <c r="M38" s="125"/>
      <c r="N38" s="107"/>
      <c r="O38" s="107"/>
    </row>
    <row r="39" spans="1:21" ht="14.25" customHeight="1">
      <c r="A39" s="12"/>
      <c r="J39" s="125"/>
      <c r="K39" s="125"/>
      <c r="L39" s="125"/>
      <c r="M39" s="125"/>
      <c r="N39" s="107"/>
      <c r="O39" s="107"/>
    </row>
    <row r="40" spans="1:21" ht="14.25" customHeight="1">
      <c r="A40" s="12"/>
      <c r="J40" s="125"/>
      <c r="K40" s="125"/>
      <c r="L40" s="125"/>
      <c r="M40" s="125"/>
      <c r="N40" s="107"/>
      <c r="O40" s="107"/>
    </row>
    <row r="41" spans="1:21" ht="14.25" customHeight="1">
      <c r="A41" s="12"/>
      <c r="J41" s="125"/>
      <c r="K41" s="125"/>
      <c r="L41" s="125"/>
      <c r="M41" s="125"/>
      <c r="N41" s="107"/>
      <c r="O41" s="107"/>
    </row>
    <row r="42" spans="1:21" ht="14.25" customHeight="1">
      <c r="A42" s="12"/>
      <c r="J42" s="125"/>
      <c r="K42" s="125"/>
      <c r="L42" s="125"/>
      <c r="M42" s="125"/>
      <c r="N42" s="107"/>
      <c r="O42" s="107"/>
    </row>
    <row r="43" spans="1:21" ht="14.25" customHeight="1">
      <c r="A43" s="12"/>
      <c r="J43" s="125"/>
      <c r="K43" s="125"/>
      <c r="L43" s="125"/>
      <c r="M43" s="125"/>
      <c r="N43" s="107"/>
      <c r="O43" s="107"/>
    </row>
    <row r="44" spans="1:21" ht="14.25" customHeight="1">
      <c r="A44" s="12"/>
      <c r="M44" s="125"/>
      <c r="N44" s="125"/>
      <c r="O44" s="125"/>
      <c r="P44" s="125"/>
      <c r="Q44" s="125"/>
      <c r="R44" s="125"/>
      <c r="S44" s="125"/>
      <c r="T44" s="107"/>
      <c r="U44" s="107"/>
    </row>
    <row r="45" spans="1:21" ht="14.25" customHeight="1">
      <c r="A45" s="12"/>
      <c r="M45" s="125"/>
      <c r="N45" s="125"/>
      <c r="O45" s="125"/>
      <c r="P45" s="125"/>
      <c r="Q45" s="125"/>
      <c r="R45" s="125"/>
      <c r="S45" s="125"/>
      <c r="T45" s="107"/>
      <c r="U45" s="107"/>
    </row>
    <row r="46" spans="1:21" ht="14.25" customHeight="1">
      <c r="A46" s="12"/>
      <c r="M46" s="125"/>
      <c r="N46" s="125"/>
      <c r="O46" s="125"/>
      <c r="P46" s="125"/>
      <c r="Q46" s="125"/>
      <c r="R46" s="125"/>
      <c r="S46" s="125"/>
      <c r="T46" s="107"/>
      <c r="U46" s="107"/>
    </row>
    <row r="47" spans="1:21" ht="14.25" customHeight="1">
      <c r="A47" s="12"/>
      <c r="M47" s="125"/>
      <c r="N47" s="125"/>
      <c r="O47" s="125"/>
      <c r="P47" s="125"/>
      <c r="Q47" s="125"/>
      <c r="R47" s="125"/>
      <c r="S47" s="125"/>
      <c r="T47" s="107"/>
      <c r="U47" s="107"/>
    </row>
    <row r="48" spans="1:21" ht="14.25" customHeight="1">
      <c r="A48" s="12"/>
      <c r="M48" s="125"/>
      <c r="N48" s="125"/>
      <c r="O48" s="125"/>
      <c r="P48" s="125"/>
      <c r="Q48" s="125"/>
      <c r="R48" s="125"/>
      <c r="S48" s="125"/>
      <c r="T48" s="107"/>
      <c r="U48" s="107"/>
    </row>
    <row r="49" spans="1:23" ht="14.25" customHeight="1">
      <c r="A49" s="12"/>
      <c r="M49" s="125"/>
      <c r="N49" s="125"/>
      <c r="O49" s="125"/>
      <c r="P49" s="125"/>
      <c r="Q49" s="125"/>
      <c r="R49" s="125"/>
      <c r="S49" s="125"/>
      <c r="T49" s="107"/>
      <c r="U49" s="107"/>
    </row>
    <row r="50" spans="1:23" ht="14.25" customHeight="1">
      <c r="A50" s="12"/>
      <c r="M50" s="107"/>
      <c r="O50" s="125"/>
      <c r="P50" s="125"/>
      <c r="Q50" s="125"/>
      <c r="R50" s="125"/>
      <c r="S50" s="125"/>
      <c r="T50" s="125"/>
      <c r="U50" s="125"/>
      <c r="V50" s="427"/>
      <c r="W50" s="427"/>
    </row>
    <row r="51" spans="1:23" ht="14.25" customHeight="1">
      <c r="A51" s="12"/>
      <c r="M51" s="107"/>
      <c r="O51" s="125"/>
      <c r="P51" s="125"/>
      <c r="Q51" s="125"/>
      <c r="R51" s="125"/>
      <c r="S51" s="125"/>
      <c r="T51" s="125"/>
      <c r="U51" s="125"/>
      <c r="V51" s="427"/>
      <c r="W51" s="427"/>
    </row>
    <row r="52" spans="1:23" ht="14.25" customHeight="1">
      <c r="A52" s="12"/>
      <c r="M52" s="107"/>
      <c r="O52" s="125"/>
      <c r="P52" s="125"/>
      <c r="Q52" s="125"/>
      <c r="R52" s="125"/>
      <c r="S52" s="125"/>
      <c r="T52" s="125"/>
      <c r="U52" s="125"/>
      <c r="V52" s="427"/>
      <c r="W52" s="427"/>
    </row>
    <row r="53" spans="1:23" ht="14.25" customHeight="1">
      <c r="A53" s="12"/>
      <c r="M53" s="107"/>
      <c r="O53" s="125"/>
      <c r="P53" s="125"/>
      <c r="Q53" s="125"/>
      <c r="R53" s="125"/>
      <c r="S53" s="125"/>
      <c r="T53" s="125"/>
      <c r="U53" s="125"/>
      <c r="V53" s="427"/>
      <c r="W53" s="427"/>
    </row>
    <row r="54" spans="1:23" ht="14.25" customHeight="1">
      <c r="A54" s="12"/>
      <c r="M54" s="107"/>
      <c r="O54" s="125"/>
      <c r="P54" s="125"/>
      <c r="Q54" s="125"/>
      <c r="R54" s="125"/>
      <c r="S54" s="125"/>
      <c r="T54" s="125"/>
      <c r="U54" s="125"/>
      <c r="V54" s="427"/>
      <c r="W54" s="427"/>
    </row>
    <row r="55" spans="1:23" ht="14.25" customHeight="1">
      <c r="A55" s="12"/>
      <c r="M55" s="107"/>
      <c r="O55" s="125"/>
      <c r="P55" s="125"/>
      <c r="Q55" s="125"/>
      <c r="R55" s="125"/>
      <c r="S55" s="125"/>
      <c r="T55" s="125"/>
      <c r="U55" s="125"/>
      <c r="V55" s="427"/>
      <c r="W55" s="427"/>
    </row>
    <row r="56" spans="1:23" ht="14.25" customHeight="1">
      <c r="A56" s="12"/>
      <c r="M56" s="107"/>
      <c r="O56" s="125"/>
      <c r="P56" s="125"/>
      <c r="Q56" s="125"/>
      <c r="R56" s="125"/>
      <c r="S56" s="125"/>
      <c r="T56" s="125"/>
      <c r="U56" s="125"/>
      <c r="V56" s="427"/>
      <c r="W56" s="427"/>
    </row>
    <row r="57" spans="1:23" ht="14.25" customHeight="1">
      <c r="A57" s="12"/>
      <c r="M57" s="107"/>
      <c r="O57" s="125"/>
      <c r="P57" s="125"/>
      <c r="Q57" s="125"/>
      <c r="R57" s="125"/>
      <c r="S57" s="125"/>
      <c r="T57" s="125"/>
      <c r="U57" s="125"/>
      <c r="V57" s="427"/>
      <c r="W57" s="427"/>
    </row>
    <row r="58" spans="1:23" ht="14.25" customHeight="1">
      <c r="A58" s="12"/>
      <c r="M58" s="107"/>
      <c r="O58" s="125"/>
      <c r="P58" s="125"/>
      <c r="Q58" s="125"/>
      <c r="R58" s="125"/>
      <c r="S58" s="125"/>
      <c r="T58" s="125"/>
      <c r="U58" s="125"/>
      <c r="V58" s="427"/>
      <c r="W58" s="427"/>
    </row>
    <row r="59" spans="1:23" ht="14.25" customHeight="1">
      <c r="A59" s="12"/>
      <c r="M59" s="107"/>
      <c r="O59" s="125"/>
      <c r="P59" s="125"/>
      <c r="Q59" s="125"/>
      <c r="R59" s="125"/>
      <c r="S59" s="125"/>
      <c r="T59" s="125"/>
      <c r="U59" s="125"/>
      <c r="V59" s="427"/>
      <c r="W59" s="427"/>
    </row>
    <row r="60" spans="1:23" ht="14.25" customHeight="1">
      <c r="A60" s="12"/>
      <c r="M60" s="107"/>
      <c r="O60" s="125"/>
      <c r="P60" s="125"/>
      <c r="Q60" s="125"/>
      <c r="R60" s="125"/>
      <c r="S60" s="125"/>
      <c r="T60" s="125"/>
      <c r="U60" s="125"/>
      <c r="V60" s="427"/>
      <c r="W60" s="427"/>
    </row>
    <row r="61" spans="1:23" ht="14.25" customHeight="1">
      <c r="A61" s="12"/>
      <c r="M61" s="107"/>
      <c r="O61" s="125"/>
      <c r="P61" s="125"/>
      <c r="Q61" s="125"/>
      <c r="R61" s="125"/>
      <c r="S61" s="125"/>
      <c r="T61" s="125"/>
      <c r="U61" s="125"/>
      <c r="V61" s="427"/>
      <c r="W61" s="427"/>
    </row>
    <row r="62" spans="1:23" ht="14.25" customHeight="1">
      <c r="A62" s="12"/>
      <c r="M62" s="107"/>
      <c r="O62" s="125"/>
      <c r="P62" s="125"/>
      <c r="Q62" s="125"/>
      <c r="R62" s="125"/>
      <c r="S62" s="125"/>
      <c r="T62" s="125"/>
      <c r="U62" s="125"/>
      <c r="V62" s="427"/>
      <c r="W62" s="427"/>
    </row>
    <row r="63" spans="1:23" ht="14.25" customHeight="1">
      <c r="A63" s="12"/>
      <c r="M63" s="107"/>
      <c r="O63" s="125"/>
      <c r="P63" s="125"/>
      <c r="Q63" s="125"/>
      <c r="R63" s="125"/>
      <c r="S63" s="125"/>
      <c r="T63" s="125"/>
      <c r="U63" s="125"/>
      <c r="V63" s="427"/>
      <c r="W63" s="427"/>
    </row>
    <row r="64" spans="1:23" ht="14.25" customHeight="1">
      <c r="A64" s="12"/>
      <c r="M64" s="107"/>
      <c r="O64" s="125"/>
      <c r="P64" s="125"/>
      <c r="Q64" s="125"/>
      <c r="R64" s="125"/>
      <c r="S64" s="125"/>
      <c r="T64" s="125"/>
      <c r="U64" s="125"/>
      <c r="V64" s="427"/>
      <c r="W64" s="427"/>
    </row>
    <row r="65" spans="1:23" ht="14.25" customHeight="1">
      <c r="A65" s="12"/>
      <c r="M65" s="107"/>
      <c r="O65" s="125"/>
      <c r="P65" s="125"/>
      <c r="Q65" s="125"/>
      <c r="R65" s="125"/>
      <c r="S65" s="125"/>
      <c r="T65" s="125"/>
      <c r="U65" s="125"/>
      <c r="V65" s="427"/>
      <c r="W65" s="427"/>
    </row>
    <row r="66" spans="1:23" ht="14.25" customHeight="1">
      <c r="A66" s="12"/>
      <c r="M66" s="107"/>
      <c r="O66" s="125"/>
      <c r="P66" s="125"/>
      <c r="Q66" s="125"/>
      <c r="R66" s="125"/>
      <c r="S66" s="125"/>
      <c r="T66" s="125"/>
      <c r="U66" s="125"/>
      <c r="V66" s="427"/>
      <c r="W66" s="427"/>
    </row>
    <row r="67" spans="1:23" ht="14.25" customHeight="1">
      <c r="A67" s="12"/>
      <c r="M67" s="107"/>
      <c r="O67" s="125"/>
      <c r="P67" s="125"/>
      <c r="Q67" s="125"/>
      <c r="R67" s="125"/>
      <c r="S67" s="125"/>
      <c r="T67" s="125"/>
      <c r="U67" s="125"/>
      <c r="V67" s="427"/>
      <c r="W67" s="427"/>
    </row>
    <row r="68" spans="1:23" ht="14.25" customHeight="1">
      <c r="A68" s="12"/>
      <c r="M68" s="107"/>
      <c r="O68" s="125"/>
      <c r="P68" s="125"/>
      <c r="Q68" s="125"/>
      <c r="R68" s="125"/>
      <c r="S68" s="125"/>
      <c r="T68" s="125"/>
      <c r="U68" s="125"/>
      <c r="V68" s="427"/>
      <c r="W68" s="427"/>
    </row>
    <row r="69" spans="1:23" ht="14.25" customHeight="1">
      <c r="A69" s="12"/>
      <c r="M69" s="107"/>
      <c r="O69" s="125"/>
      <c r="P69" s="125"/>
      <c r="Q69" s="125"/>
      <c r="R69" s="125"/>
      <c r="S69" s="125"/>
      <c r="T69" s="125"/>
      <c r="U69" s="125"/>
      <c r="V69" s="427"/>
      <c r="W69" s="427"/>
    </row>
    <row r="70" spans="1:23" ht="14.25" customHeight="1">
      <c r="A70" s="12"/>
      <c r="M70" s="107"/>
      <c r="O70" s="125"/>
      <c r="P70" s="125"/>
      <c r="Q70" s="125"/>
      <c r="R70" s="125"/>
      <c r="S70" s="125"/>
      <c r="T70" s="125"/>
      <c r="U70" s="125"/>
      <c r="V70" s="427"/>
      <c r="W70" s="427"/>
    </row>
    <row r="71" spans="1:23" ht="14.25" customHeight="1">
      <c r="A71" s="12"/>
      <c r="M71" s="107"/>
      <c r="O71" s="125"/>
      <c r="P71" s="125"/>
      <c r="Q71" s="125"/>
      <c r="R71" s="125"/>
      <c r="S71" s="125"/>
      <c r="T71" s="125"/>
      <c r="U71" s="125"/>
      <c r="V71" s="427"/>
      <c r="W71" s="427"/>
    </row>
    <row r="72" spans="1:23" ht="14.25" customHeight="1">
      <c r="A72" s="12"/>
      <c r="M72" s="107"/>
      <c r="O72" s="125"/>
      <c r="P72" s="125"/>
      <c r="Q72" s="125"/>
      <c r="R72" s="125"/>
      <c r="S72" s="125"/>
      <c r="T72" s="125"/>
      <c r="U72" s="125"/>
      <c r="V72" s="427"/>
      <c r="W72" s="427"/>
    </row>
    <row r="73" spans="1:23" ht="14.25" customHeight="1">
      <c r="A73" s="12"/>
      <c r="M73" s="107"/>
      <c r="O73" s="125"/>
      <c r="P73" s="125"/>
      <c r="Q73" s="125"/>
      <c r="R73" s="125"/>
      <c r="S73" s="125"/>
      <c r="T73" s="125"/>
      <c r="U73" s="125"/>
      <c r="V73" s="427"/>
      <c r="W73" s="427"/>
    </row>
    <row r="74" spans="1:23" ht="14.25" customHeight="1">
      <c r="A74" s="12"/>
      <c r="M74" s="107"/>
      <c r="O74" s="125"/>
      <c r="P74" s="125"/>
      <c r="Q74" s="125"/>
      <c r="R74" s="125"/>
      <c r="S74" s="125"/>
      <c r="T74" s="125"/>
      <c r="U74" s="125"/>
      <c r="V74" s="427"/>
      <c r="W74" s="427"/>
    </row>
    <row r="75" spans="1:23" ht="14.25" customHeight="1">
      <c r="A75" s="12"/>
      <c r="M75" s="107"/>
      <c r="O75" s="125"/>
      <c r="P75" s="125"/>
      <c r="Q75" s="125"/>
      <c r="R75" s="125"/>
      <c r="S75" s="125"/>
      <c r="T75" s="125"/>
      <c r="U75" s="125"/>
      <c r="V75" s="427"/>
      <c r="W75" s="427"/>
    </row>
    <row r="76" spans="1:23" ht="14.25" customHeight="1">
      <c r="A76" s="12"/>
      <c r="M76" s="107"/>
      <c r="O76" s="125"/>
      <c r="P76" s="125"/>
      <c r="Q76" s="125"/>
      <c r="R76" s="125"/>
      <c r="S76" s="125"/>
      <c r="T76" s="125"/>
      <c r="U76" s="125"/>
      <c r="V76" s="427"/>
      <c r="W76" s="427"/>
    </row>
    <row r="77" spans="1:23" ht="14.25" customHeight="1">
      <c r="A77" s="12"/>
      <c r="M77" s="107"/>
      <c r="O77" s="125"/>
      <c r="P77" s="125"/>
      <c r="Q77" s="125"/>
      <c r="R77" s="125"/>
      <c r="S77" s="125"/>
      <c r="T77" s="125"/>
      <c r="U77" s="125"/>
      <c r="V77" s="427"/>
      <c r="W77" s="427"/>
    </row>
    <row r="78" spans="1:23" ht="14.25" customHeight="1">
      <c r="A78" s="12"/>
      <c r="M78" s="107"/>
      <c r="O78" s="125"/>
      <c r="P78" s="125"/>
      <c r="Q78" s="125"/>
      <c r="R78" s="125"/>
      <c r="S78" s="125"/>
      <c r="T78" s="125"/>
      <c r="U78" s="125"/>
      <c r="V78" s="427"/>
      <c r="W78" s="427"/>
    </row>
    <row r="79" spans="1:23" ht="14.25" customHeight="1">
      <c r="A79" s="12"/>
      <c r="M79" s="107"/>
      <c r="O79" s="125"/>
      <c r="P79" s="125"/>
      <c r="Q79" s="125"/>
      <c r="R79" s="125"/>
      <c r="S79" s="125"/>
      <c r="T79" s="125"/>
      <c r="U79" s="125"/>
      <c r="V79" s="427"/>
      <c r="W79" s="427"/>
    </row>
    <row r="80" spans="1:23" ht="14.25" customHeight="1">
      <c r="A80" s="12"/>
      <c r="M80" s="107"/>
      <c r="O80" s="125"/>
      <c r="P80" s="125"/>
      <c r="Q80" s="125"/>
      <c r="R80" s="125"/>
      <c r="S80" s="125"/>
      <c r="T80" s="125"/>
      <c r="U80" s="125"/>
      <c r="V80" s="427"/>
      <c r="W80" s="427"/>
    </row>
    <row r="81" spans="1:23" ht="14.25" customHeight="1">
      <c r="A81" s="12"/>
      <c r="M81" s="107"/>
      <c r="O81" s="125"/>
      <c r="P81" s="125"/>
      <c r="Q81" s="125"/>
      <c r="R81" s="125"/>
      <c r="S81" s="125"/>
      <c r="T81" s="125"/>
      <c r="U81" s="125"/>
      <c r="V81" s="427"/>
      <c r="W81" s="427"/>
    </row>
    <row r="82" spans="1:23" ht="14.25" customHeight="1">
      <c r="A82" s="12"/>
      <c r="M82" s="107"/>
      <c r="O82" s="125"/>
      <c r="P82" s="125"/>
      <c r="Q82" s="125"/>
      <c r="R82" s="125"/>
      <c r="S82" s="125"/>
      <c r="T82" s="125"/>
      <c r="U82" s="125"/>
      <c r="V82" s="427"/>
      <c r="W82" s="427"/>
    </row>
    <row r="83" spans="1:23" ht="14.25" customHeight="1">
      <c r="A83" s="12"/>
      <c r="M83" s="107"/>
      <c r="O83" s="125"/>
      <c r="P83" s="125"/>
      <c r="Q83" s="125"/>
      <c r="R83" s="125"/>
      <c r="S83" s="125"/>
      <c r="T83" s="125"/>
      <c r="U83" s="125"/>
      <c r="V83"/>
      <c r="W83"/>
    </row>
    <row r="84" spans="1:23" ht="14.25" customHeight="1">
      <c r="A84" s="12"/>
      <c r="M84"/>
      <c r="O84" s="125"/>
      <c r="P84" s="125"/>
      <c r="Q84" s="125"/>
      <c r="R84" s="125"/>
      <c r="S84" s="125"/>
      <c r="T84" s="125"/>
      <c r="U84" s="125"/>
      <c r="V84"/>
      <c r="W84"/>
    </row>
    <row r="85" spans="1:23" ht="14.25" customHeight="1">
      <c r="A85" s="12"/>
      <c r="M85"/>
      <c r="O85" s="125"/>
      <c r="P85" s="125"/>
      <c r="Q85" s="125"/>
      <c r="R85" s="125"/>
      <c r="S85" s="125"/>
      <c r="T85" s="125"/>
      <c r="U85" s="125"/>
      <c r="V85"/>
      <c r="W85"/>
    </row>
    <row r="86" spans="1:23" ht="14.25" customHeight="1">
      <c r="A86" s="12"/>
      <c r="M86"/>
      <c r="O86" s="125"/>
      <c r="P86" s="125"/>
      <c r="Q86" s="125"/>
      <c r="R86" s="125"/>
      <c r="S86" s="125"/>
      <c r="T86" s="125"/>
      <c r="U86" s="125"/>
      <c r="V86"/>
      <c r="W86"/>
    </row>
    <row r="87" spans="1:23" ht="14.25" customHeight="1">
      <c r="A87" s="12"/>
      <c r="M87"/>
      <c r="O87" s="125"/>
      <c r="P87" s="125"/>
      <c r="Q87" s="125"/>
      <c r="R87" s="125"/>
      <c r="S87" s="125"/>
      <c r="T87" s="125"/>
      <c r="U87" s="125"/>
      <c r="V87"/>
      <c r="W87"/>
    </row>
  </sheetData>
  <mergeCells count="79">
    <mergeCell ref="L15:M15"/>
    <mergeCell ref="A6:M6"/>
    <mergeCell ref="A1:M1"/>
    <mergeCell ref="A2:M2"/>
    <mergeCell ref="A3:M3"/>
    <mergeCell ref="A4:M4"/>
    <mergeCell ref="A5:L5"/>
    <mergeCell ref="L16:M16"/>
    <mergeCell ref="A17:B17"/>
    <mergeCell ref="L17:M17"/>
    <mergeCell ref="P23:Q23"/>
    <mergeCell ref="A7:B7"/>
    <mergeCell ref="L7:M7"/>
    <mergeCell ref="A8:A10"/>
    <mergeCell ref="B8:B10"/>
    <mergeCell ref="C8:E8"/>
    <mergeCell ref="F8:H8"/>
    <mergeCell ref="I8:K8"/>
    <mergeCell ref="L8:M10"/>
    <mergeCell ref="L11:M11"/>
    <mergeCell ref="L12:M12"/>
    <mergeCell ref="L13:M13"/>
    <mergeCell ref="L14:M14"/>
    <mergeCell ref="AF23:AG23"/>
    <mergeCell ref="P24:Q24"/>
    <mergeCell ref="R24:S24"/>
    <mergeCell ref="T24:U24"/>
    <mergeCell ref="V24:W24"/>
    <mergeCell ref="X24:Z24"/>
    <mergeCell ref="AA24:AB24"/>
    <mergeCell ref="AC24:AE24"/>
    <mergeCell ref="AF24:AG24"/>
    <mergeCell ref="R23:S23"/>
    <mergeCell ref="T23:U23"/>
    <mergeCell ref="V23:W23"/>
    <mergeCell ref="X23:Z23"/>
    <mergeCell ref="AA23:AB23"/>
    <mergeCell ref="AC23:AE23"/>
    <mergeCell ref="V53:W53"/>
    <mergeCell ref="P25:Q25"/>
    <mergeCell ref="R25:S25"/>
    <mergeCell ref="T25:U25"/>
    <mergeCell ref="V25:W25"/>
    <mergeCell ref="AC25:AE25"/>
    <mergeCell ref="AF25:AG25"/>
    <mergeCell ref="V50:W50"/>
    <mergeCell ref="V51:W51"/>
    <mergeCell ref="V52:W52"/>
    <mergeCell ref="X25:Z25"/>
    <mergeCell ref="AA25:AB25"/>
    <mergeCell ref="V65:W65"/>
    <mergeCell ref="V54:W54"/>
    <mergeCell ref="V55:W55"/>
    <mergeCell ref="V56:W56"/>
    <mergeCell ref="V57:W57"/>
    <mergeCell ref="V58:W58"/>
    <mergeCell ref="V59:W59"/>
    <mergeCell ref="V60:W60"/>
    <mergeCell ref="V61:W61"/>
    <mergeCell ref="V62:W62"/>
    <mergeCell ref="V63:W63"/>
    <mergeCell ref="V64:W64"/>
    <mergeCell ref="V77:W77"/>
    <mergeCell ref="V66:W66"/>
    <mergeCell ref="V67:W67"/>
    <mergeCell ref="V68:W68"/>
    <mergeCell ref="V69:W69"/>
    <mergeCell ref="V70:W70"/>
    <mergeCell ref="V71:W71"/>
    <mergeCell ref="V72:W72"/>
    <mergeCell ref="V73:W73"/>
    <mergeCell ref="V74:W74"/>
    <mergeCell ref="V75:W75"/>
    <mergeCell ref="V76:W76"/>
    <mergeCell ref="V78:W78"/>
    <mergeCell ref="V79:W79"/>
    <mergeCell ref="V80:W80"/>
    <mergeCell ref="V81:W81"/>
    <mergeCell ref="V82:W82"/>
  </mergeCells>
  <printOptions horizontalCentered="1" verticalCentered="1"/>
  <pageMargins left="0" right="0" top="0" bottom="0" header="0.31496062992125984" footer="0.31496062992125984"/>
  <pageSetup paperSize="9" scale="8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542A8-6D92-484E-8549-A7F823968F7E}">
  <sheetPr codeName="Sheet34">
    <tabColor theme="3" tint="0.39997558519241921"/>
  </sheetPr>
  <dimension ref="A1:K19"/>
  <sheetViews>
    <sheetView view="pageBreakPreview" zoomScaleNormal="100" zoomScaleSheetLayoutView="100" workbookViewId="0">
      <selection activeCell="P44" sqref="P44"/>
    </sheetView>
  </sheetViews>
  <sheetFormatPr defaultColWidth="9.125" defaultRowHeight="14.25"/>
  <cols>
    <col min="1" max="1" width="6.625" style="46" customWidth="1"/>
    <col min="2" max="2" width="35.625" style="12" customWidth="1"/>
    <col min="3" max="3" width="8.75" style="12" customWidth="1"/>
    <col min="4" max="4" width="8.375" style="12" customWidth="1"/>
    <col min="5" max="5" width="7.625" style="12" customWidth="1"/>
    <col min="6" max="6" width="8.75" style="12" customWidth="1"/>
    <col min="7" max="8" width="7.625" style="12" customWidth="1"/>
    <col min="9" max="9" width="30.625" style="12" customWidth="1"/>
    <col min="10" max="10" width="6.5" style="12" customWidth="1"/>
    <col min="11" max="16384" width="9.125" style="12"/>
  </cols>
  <sheetData>
    <row r="1" spans="1:11" s="5" customFormat="1" ht="58.5" customHeight="1">
      <c r="A1" s="406"/>
      <c r="B1" s="352"/>
      <c r="C1" s="352"/>
      <c r="D1" s="352"/>
      <c r="E1" s="352"/>
      <c r="F1" s="352"/>
      <c r="G1" s="352"/>
      <c r="H1" s="352"/>
      <c r="I1" s="352"/>
      <c r="J1" s="352"/>
      <c r="K1" s="10"/>
    </row>
    <row r="2" spans="1:11" ht="15.75" customHeight="1">
      <c r="A2" s="407" t="s">
        <v>428</v>
      </c>
      <c r="B2" s="407"/>
      <c r="C2" s="407"/>
      <c r="D2" s="407"/>
      <c r="E2" s="407"/>
      <c r="F2" s="407"/>
      <c r="G2" s="407"/>
      <c r="H2" s="407"/>
      <c r="I2" s="407"/>
      <c r="J2" s="407"/>
    </row>
    <row r="3" spans="1:11" ht="18" customHeight="1">
      <c r="A3" s="407" t="s">
        <v>1</v>
      </c>
      <c r="B3" s="407"/>
      <c r="C3" s="407"/>
      <c r="D3" s="407"/>
      <c r="E3" s="407"/>
      <c r="F3" s="407"/>
      <c r="G3" s="407"/>
      <c r="H3" s="407"/>
      <c r="I3" s="407"/>
      <c r="J3" s="407"/>
    </row>
    <row r="4" spans="1:11" ht="15.75" customHeight="1">
      <c r="A4" s="415" t="s">
        <v>382</v>
      </c>
      <c r="B4" s="415"/>
      <c r="C4" s="415"/>
      <c r="D4" s="415"/>
      <c r="E4" s="415"/>
      <c r="F4" s="415"/>
      <c r="G4" s="415"/>
      <c r="H4" s="415"/>
      <c r="I4" s="415"/>
      <c r="J4" s="415"/>
    </row>
    <row r="5" spans="1:11" ht="15.75" customHeight="1">
      <c r="A5" s="415" t="s">
        <v>138</v>
      </c>
      <c r="B5" s="415"/>
      <c r="C5" s="415"/>
      <c r="D5" s="415"/>
      <c r="E5" s="415"/>
      <c r="F5" s="415"/>
      <c r="G5" s="415"/>
      <c r="H5" s="415"/>
      <c r="I5" s="415"/>
      <c r="J5" s="415"/>
    </row>
    <row r="6" spans="1:11" ht="15.75" customHeight="1">
      <c r="A6" s="415">
        <v>2022</v>
      </c>
      <c r="B6" s="415"/>
      <c r="C6" s="415"/>
      <c r="D6" s="415"/>
      <c r="E6" s="415"/>
      <c r="F6" s="415"/>
      <c r="G6" s="415"/>
      <c r="H6" s="415"/>
      <c r="I6" s="415"/>
      <c r="J6" s="415"/>
    </row>
    <row r="7" spans="1:11" ht="16.5" customHeight="1">
      <c r="A7" s="450" t="s">
        <v>472</v>
      </c>
      <c r="B7" s="451"/>
      <c r="C7" s="36"/>
      <c r="D7" s="175"/>
      <c r="E7" s="43"/>
      <c r="F7" s="37"/>
      <c r="G7" s="36"/>
      <c r="H7" s="118"/>
      <c r="I7" s="452" t="s">
        <v>144</v>
      </c>
      <c r="J7" s="452"/>
    </row>
    <row r="8" spans="1:11" ht="24" customHeight="1" thickBot="1">
      <c r="A8" s="460" t="s">
        <v>270</v>
      </c>
      <c r="B8" s="461" t="s">
        <v>16</v>
      </c>
      <c r="C8" s="456" t="s">
        <v>33</v>
      </c>
      <c r="D8" s="454"/>
      <c r="E8" s="454"/>
      <c r="F8" s="454" t="s">
        <v>468</v>
      </c>
      <c r="G8" s="454"/>
      <c r="H8" s="455"/>
      <c r="I8" s="460" t="s">
        <v>22</v>
      </c>
      <c r="J8" s="460"/>
    </row>
    <row r="9" spans="1:11" ht="20.25" customHeight="1" thickTop="1" thickBot="1">
      <c r="A9" s="410"/>
      <c r="B9" s="413"/>
      <c r="C9" s="457" t="s">
        <v>333</v>
      </c>
      <c r="D9" s="458"/>
      <c r="E9" s="458"/>
      <c r="F9" s="458" t="s">
        <v>35</v>
      </c>
      <c r="G9" s="458"/>
      <c r="H9" s="459"/>
      <c r="I9" s="410"/>
      <c r="J9" s="410"/>
    </row>
    <row r="10" spans="1:11" ht="15.75" thickTop="1" thickBot="1">
      <c r="A10" s="410"/>
      <c r="B10" s="413"/>
      <c r="C10" s="69" t="s">
        <v>10</v>
      </c>
      <c r="D10" s="69" t="s">
        <v>266</v>
      </c>
      <c r="E10" s="69" t="s">
        <v>7</v>
      </c>
      <c r="F10" s="69" t="s">
        <v>10</v>
      </c>
      <c r="G10" s="69" t="s">
        <v>266</v>
      </c>
      <c r="H10" s="69" t="s">
        <v>7</v>
      </c>
      <c r="I10" s="410"/>
      <c r="J10" s="410"/>
    </row>
    <row r="11" spans="1:11" ht="16.5" customHeight="1" thickTop="1">
      <c r="A11" s="411"/>
      <c r="B11" s="414"/>
      <c r="C11" s="73" t="s">
        <v>13</v>
      </c>
      <c r="D11" s="73" t="s">
        <v>32</v>
      </c>
      <c r="E11" s="73" t="s">
        <v>332</v>
      </c>
      <c r="F11" s="73" t="s">
        <v>13</v>
      </c>
      <c r="G11" s="73" t="s">
        <v>32</v>
      </c>
      <c r="H11" s="73" t="s">
        <v>332</v>
      </c>
      <c r="I11" s="411"/>
      <c r="J11" s="411"/>
    </row>
    <row r="12" spans="1:11" ht="21" customHeight="1" thickBot="1">
      <c r="A12" s="38">
        <v>4922</v>
      </c>
      <c r="B12" s="39" t="s">
        <v>347</v>
      </c>
      <c r="C12" s="120">
        <f>E12+D12</f>
        <v>122858</v>
      </c>
      <c r="D12" s="129">
        <v>122858</v>
      </c>
      <c r="E12" s="129">
        <v>0</v>
      </c>
      <c r="F12" s="120">
        <f>H12+G12</f>
        <v>4187</v>
      </c>
      <c r="G12" s="129">
        <v>4177</v>
      </c>
      <c r="H12" s="129">
        <v>10</v>
      </c>
      <c r="I12" s="446" t="s">
        <v>349</v>
      </c>
      <c r="J12" s="447"/>
    </row>
    <row r="13" spans="1:11" ht="21" customHeight="1" thickBot="1">
      <c r="A13" s="41">
        <v>4923</v>
      </c>
      <c r="B13" s="42" t="s">
        <v>348</v>
      </c>
      <c r="C13" s="160">
        <f t="shared" ref="C13:C17" si="0">E13+D13</f>
        <v>576261</v>
      </c>
      <c r="D13" s="130">
        <v>569203</v>
      </c>
      <c r="E13" s="130">
        <v>7058</v>
      </c>
      <c r="F13" s="160">
        <f t="shared" ref="F13:F17" si="1">H13+G13</f>
        <v>16391</v>
      </c>
      <c r="G13" s="130">
        <v>16317</v>
      </c>
      <c r="H13" s="130">
        <v>74</v>
      </c>
      <c r="I13" s="434" t="s">
        <v>139</v>
      </c>
      <c r="J13" s="435"/>
    </row>
    <row r="14" spans="1:11" ht="26.25" customHeight="1" thickBot="1">
      <c r="A14" s="38">
        <v>4924</v>
      </c>
      <c r="B14" s="39" t="s">
        <v>350</v>
      </c>
      <c r="C14" s="120">
        <f t="shared" si="0"/>
        <v>1018715</v>
      </c>
      <c r="D14" s="129">
        <v>967962</v>
      </c>
      <c r="E14" s="129">
        <v>50753</v>
      </c>
      <c r="F14" s="120">
        <f t="shared" si="1"/>
        <v>14700</v>
      </c>
      <c r="G14" s="129">
        <v>14636</v>
      </c>
      <c r="H14" s="129">
        <v>64</v>
      </c>
      <c r="I14" s="432" t="s">
        <v>354</v>
      </c>
      <c r="J14" s="433"/>
    </row>
    <row r="15" spans="1:11" ht="21" customHeight="1" thickBot="1">
      <c r="A15" s="41">
        <v>4925</v>
      </c>
      <c r="B15" s="42" t="s">
        <v>352</v>
      </c>
      <c r="C15" s="160">
        <f t="shared" si="0"/>
        <v>293812</v>
      </c>
      <c r="D15" s="130">
        <v>290080</v>
      </c>
      <c r="E15" s="130">
        <v>3732</v>
      </c>
      <c r="F15" s="160">
        <f t="shared" si="1"/>
        <v>16724</v>
      </c>
      <c r="G15" s="130">
        <v>16681</v>
      </c>
      <c r="H15" s="130">
        <v>43</v>
      </c>
      <c r="I15" s="434" t="s">
        <v>353</v>
      </c>
      <c r="J15" s="435"/>
    </row>
    <row r="16" spans="1:11" ht="21" customHeight="1" thickBot="1">
      <c r="A16" s="268">
        <v>5</v>
      </c>
      <c r="B16" s="269" t="s">
        <v>525</v>
      </c>
      <c r="C16" s="275">
        <v>11909064</v>
      </c>
      <c r="D16" s="275">
        <v>11336238</v>
      </c>
      <c r="E16" s="275">
        <v>572826</v>
      </c>
      <c r="F16" s="275">
        <v>45089</v>
      </c>
      <c r="G16" s="275">
        <v>44175</v>
      </c>
      <c r="H16" s="275">
        <v>914</v>
      </c>
      <c r="I16" s="432" t="s">
        <v>524</v>
      </c>
      <c r="J16" s="433"/>
    </row>
    <row r="17" spans="1:10" s="215" customFormat="1" ht="21" customHeight="1">
      <c r="A17" s="296">
        <v>61</v>
      </c>
      <c r="B17" s="289" t="s">
        <v>346</v>
      </c>
      <c r="C17" s="302">
        <f t="shared" si="0"/>
        <v>1165073</v>
      </c>
      <c r="D17" s="303">
        <v>665198</v>
      </c>
      <c r="E17" s="303">
        <v>499875</v>
      </c>
      <c r="F17" s="302">
        <f t="shared" si="1"/>
        <v>1945</v>
      </c>
      <c r="G17" s="303">
        <v>1307</v>
      </c>
      <c r="H17" s="303">
        <v>638</v>
      </c>
      <c r="I17" s="441" t="s">
        <v>344</v>
      </c>
      <c r="J17" s="442"/>
    </row>
    <row r="18" spans="1:10" s="213" customFormat="1" ht="30.75" customHeight="1">
      <c r="A18" s="566" t="s">
        <v>13</v>
      </c>
      <c r="B18" s="566"/>
      <c r="C18" s="144">
        <f t="shared" ref="C18:H18" si="2">SUM(C12:C17)</f>
        <v>15085783</v>
      </c>
      <c r="D18" s="144">
        <f t="shared" si="2"/>
        <v>13951539</v>
      </c>
      <c r="E18" s="144">
        <f t="shared" si="2"/>
        <v>1134244</v>
      </c>
      <c r="F18" s="144">
        <f t="shared" si="2"/>
        <v>99036</v>
      </c>
      <c r="G18" s="144">
        <f t="shared" si="2"/>
        <v>97293</v>
      </c>
      <c r="H18" s="144">
        <f t="shared" si="2"/>
        <v>1743</v>
      </c>
      <c r="I18" s="567" t="s">
        <v>10</v>
      </c>
      <c r="J18" s="568"/>
    </row>
    <row r="19" spans="1:10">
      <c r="C19" s="61"/>
      <c r="D19" s="61"/>
      <c r="E19" s="61"/>
      <c r="F19" s="61"/>
      <c r="G19" s="61"/>
      <c r="H19" s="61"/>
    </row>
  </sheetData>
  <mergeCells count="23">
    <mergeCell ref="I16:J16"/>
    <mergeCell ref="A6:J6"/>
    <mergeCell ref="A1:J1"/>
    <mergeCell ref="A2:J2"/>
    <mergeCell ref="A3:J3"/>
    <mergeCell ref="A4:J4"/>
    <mergeCell ref="A5:J5"/>
    <mergeCell ref="I17:J17"/>
    <mergeCell ref="A18:B18"/>
    <mergeCell ref="I18:J18"/>
    <mergeCell ref="A7:B7"/>
    <mergeCell ref="I7:J7"/>
    <mergeCell ref="A8:A11"/>
    <mergeCell ref="B8:B11"/>
    <mergeCell ref="C8:E8"/>
    <mergeCell ref="F8:H8"/>
    <mergeCell ref="I8:J11"/>
    <mergeCell ref="C9:E9"/>
    <mergeCell ref="F9:H9"/>
    <mergeCell ref="I12:J12"/>
    <mergeCell ref="I13:J13"/>
    <mergeCell ref="I14:J14"/>
    <mergeCell ref="I15:J15"/>
  </mergeCells>
  <printOptions horizontalCentered="1" verticalCentered="1"/>
  <pageMargins left="0" right="0" top="0" bottom="0" header="0.31496062992125984" footer="0.31496062992125984"/>
  <pageSetup paperSize="9" scale="8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C157F-E1E8-49FC-B9B3-3A902BC125F7}">
  <sheetPr codeName="Sheet35">
    <tabColor theme="3" tint="0.39997558519241921"/>
  </sheetPr>
  <dimension ref="A1:K43"/>
  <sheetViews>
    <sheetView view="pageBreakPreview" topLeftCell="A8" zoomScaleNormal="100" zoomScaleSheetLayoutView="100" workbookViewId="0">
      <selection activeCell="P44" sqref="P44"/>
    </sheetView>
  </sheetViews>
  <sheetFormatPr defaultColWidth="9.125" defaultRowHeight="14.25"/>
  <cols>
    <col min="1" max="1" width="11.625" style="46" customWidth="1"/>
    <col min="2" max="2" width="25.625" style="12" customWidth="1"/>
    <col min="3" max="3" width="10.375" style="12" customWidth="1"/>
    <col min="4" max="4" width="9.875" style="12" customWidth="1"/>
    <col min="5" max="5" width="10.375" style="12" customWidth="1"/>
    <col min="6" max="6" width="9.5" style="12" customWidth="1"/>
    <col min="7" max="7" width="9.375" style="12" customWidth="1"/>
    <col min="8" max="8" width="9.5" style="12" customWidth="1"/>
    <col min="9" max="9" width="25.625" style="12" customWidth="1"/>
    <col min="10" max="10" width="11.625" style="12" customWidth="1"/>
    <col min="11" max="16384" width="9.125" style="12"/>
  </cols>
  <sheetData>
    <row r="1" spans="1:11" s="5" customFormat="1" ht="58.5" customHeight="1">
      <c r="A1" s="406"/>
      <c r="B1" s="352"/>
      <c r="C1" s="352"/>
      <c r="D1" s="352"/>
      <c r="E1" s="352"/>
      <c r="F1" s="352"/>
      <c r="G1" s="352"/>
      <c r="H1" s="352"/>
      <c r="I1" s="352"/>
      <c r="J1" s="352"/>
      <c r="K1" s="10"/>
    </row>
    <row r="2" spans="1:11" ht="15.75" customHeight="1">
      <c r="A2" s="407" t="s">
        <v>55</v>
      </c>
      <c r="B2" s="407"/>
      <c r="C2" s="407"/>
      <c r="D2" s="407"/>
      <c r="E2" s="407"/>
      <c r="F2" s="407"/>
      <c r="G2" s="407"/>
      <c r="H2" s="407"/>
      <c r="I2" s="407"/>
      <c r="J2" s="407"/>
    </row>
    <row r="3" spans="1:11" ht="15.75" customHeight="1">
      <c r="A3" s="407" t="s">
        <v>1</v>
      </c>
      <c r="B3" s="407"/>
      <c r="C3" s="407"/>
      <c r="D3" s="407"/>
      <c r="E3" s="407"/>
      <c r="F3" s="407"/>
      <c r="G3" s="407"/>
      <c r="H3" s="407"/>
      <c r="I3" s="407"/>
      <c r="J3" s="407"/>
    </row>
    <row r="4" spans="1:11" ht="15.75" customHeight="1">
      <c r="A4" s="415" t="s">
        <v>384</v>
      </c>
      <c r="B4" s="415"/>
      <c r="C4" s="415"/>
      <c r="D4" s="415"/>
      <c r="E4" s="415"/>
      <c r="F4" s="415"/>
      <c r="G4" s="415"/>
      <c r="H4" s="415"/>
      <c r="I4" s="415"/>
      <c r="J4" s="415"/>
    </row>
    <row r="5" spans="1:11" ht="15.75" customHeight="1">
      <c r="A5" s="415" t="s">
        <v>138</v>
      </c>
      <c r="B5" s="415"/>
      <c r="C5" s="415"/>
      <c r="D5" s="415"/>
      <c r="E5" s="415"/>
      <c r="F5" s="415"/>
      <c r="G5" s="415"/>
      <c r="H5" s="415"/>
      <c r="I5" s="415"/>
      <c r="J5" s="415"/>
    </row>
    <row r="6" spans="1:11" ht="15.75" customHeight="1">
      <c r="A6" s="415">
        <v>2022</v>
      </c>
      <c r="B6" s="415"/>
      <c r="C6" s="415"/>
      <c r="D6" s="415"/>
      <c r="E6" s="415"/>
      <c r="F6" s="415"/>
      <c r="G6" s="415"/>
      <c r="H6" s="415"/>
      <c r="I6" s="415"/>
      <c r="J6" s="415"/>
    </row>
    <row r="7" spans="1:11" ht="16.5" customHeight="1">
      <c r="A7" s="450" t="s">
        <v>473</v>
      </c>
      <c r="B7" s="451"/>
      <c r="C7" s="36"/>
      <c r="D7" s="175"/>
      <c r="E7" s="415"/>
      <c r="F7" s="415"/>
      <c r="G7" s="36"/>
      <c r="H7" s="118"/>
      <c r="I7" s="452" t="s">
        <v>145</v>
      </c>
      <c r="J7" s="452"/>
    </row>
    <row r="8" spans="1:11" ht="24" customHeight="1">
      <c r="A8" s="471" t="s">
        <v>49</v>
      </c>
      <c r="B8" s="471"/>
      <c r="C8" s="466" t="s">
        <v>33</v>
      </c>
      <c r="D8" s="466"/>
      <c r="E8" s="466"/>
      <c r="F8" s="466" t="s">
        <v>468</v>
      </c>
      <c r="G8" s="466"/>
      <c r="H8" s="466"/>
      <c r="I8" s="467" t="s">
        <v>50</v>
      </c>
      <c r="J8" s="467"/>
    </row>
    <row r="9" spans="1:11" ht="31.5" customHeight="1">
      <c r="A9" s="472"/>
      <c r="B9" s="472"/>
      <c r="C9" s="465" t="s">
        <v>333</v>
      </c>
      <c r="D9" s="465"/>
      <c r="E9" s="465"/>
      <c r="F9" s="465" t="s">
        <v>35</v>
      </c>
      <c r="G9" s="465"/>
      <c r="H9" s="465"/>
      <c r="I9" s="468"/>
      <c r="J9" s="468"/>
    </row>
    <row r="10" spans="1:11">
      <c r="A10" s="472"/>
      <c r="B10" s="472"/>
      <c r="C10" s="69" t="s">
        <v>10</v>
      </c>
      <c r="D10" s="51" t="s">
        <v>51</v>
      </c>
      <c r="E10" s="51" t="s">
        <v>52</v>
      </c>
      <c r="F10" s="69" t="s">
        <v>10</v>
      </c>
      <c r="G10" s="69" t="s">
        <v>24</v>
      </c>
      <c r="H10" s="69" t="s">
        <v>25</v>
      </c>
      <c r="I10" s="468"/>
      <c r="J10" s="468"/>
    </row>
    <row r="11" spans="1:11" ht="22.5">
      <c r="A11" s="473"/>
      <c r="B11" s="473"/>
      <c r="C11" s="73" t="s">
        <v>13</v>
      </c>
      <c r="D11" s="74" t="s">
        <v>53</v>
      </c>
      <c r="E11" s="74" t="s">
        <v>54</v>
      </c>
      <c r="F11" s="73" t="s">
        <v>13</v>
      </c>
      <c r="G11" s="73" t="s">
        <v>26</v>
      </c>
      <c r="H11" s="73" t="s">
        <v>27</v>
      </c>
      <c r="I11" s="469"/>
      <c r="J11" s="469"/>
    </row>
    <row r="12" spans="1:11" ht="30" customHeight="1" thickBot="1">
      <c r="A12" s="476" t="s">
        <v>36</v>
      </c>
      <c r="B12" s="476"/>
      <c r="C12" s="53">
        <f>E12+D12</f>
        <v>55518</v>
      </c>
      <c r="D12" s="54">
        <v>1126</v>
      </c>
      <c r="E12" s="54">
        <v>54392</v>
      </c>
      <c r="F12" s="53">
        <f>H12+G12</f>
        <v>226</v>
      </c>
      <c r="G12" s="54">
        <v>9</v>
      </c>
      <c r="H12" s="54">
        <v>217</v>
      </c>
      <c r="I12" s="479" t="s">
        <v>337</v>
      </c>
      <c r="J12" s="479"/>
    </row>
    <row r="13" spans="1:11" ht="30" customHeight="1" thickTop="1" thickBot="1">
      <c r="A13" s="464" t="s">
        <v>37</v>
      </c>
      <c r="B13" s="464"/>
      <c r="C13" s="237">
        <f t="shared" ref="C13:C20" si="0">E13+D13</f>
        <v>0</v>
      </c>
      <c r="D13" s="56">
        <v>0</v>
      </c>
      <c r="E13" s="56">
        <v>0</v>
      </c>
      <c r="F13" s="237">
        <f t="shared" ref="F13:F20" si="1">H13+G13</f>
        <v>111</v>
      </c>
      <c r="G13" s="56">
        <v>7</v>
      </c>
      <c r="H13" s="56">
        <v>104</v>
      </c>
      <c r="I13" s="462" t="s">
        <v>338</v>
      </c>
      <c r="J13" s="462"/>
    </row>
    <row r="14" spans="1:11" ht="30" customHeight="1" thickTop="1" thickBot="1">
      <c r="A14" s="463" t="s">
        <v>38</v>
      </c>
      <c r="B14" s="463"/>
      <c r="C14" s="53">
        <f t="shared" si="0"/>
        <v>2174022</v>
      </c>
      <c r="D14" s="54">
        <v>39447</v>
      </c>
      <c r="E14" s="54">
        <v>2134575</v>
      </c>
      <c r="F14" s="53">
        <f t="shared" si="1"/>
        <v>3748</v>
      </c>
      <c r="G14" s="54">
        <v>565</v>
      </c>
      <c r="H14" s="54">
        <v>3183</v>
      </c>
      <c r="I14" s="470" t="s">
        <v>39</v>
      </c>
      <c r="J14" s="470"/>
    </row>
    <row r="15" spans="1:11" ht="30" customHeight="1" thickTop="1" thickBot="1">
      <c r="A15" s="464" t="s">
        <v>40</v>
      </c>
      <c r="B15" s="464"/>
      <c r="C15" s="237">
        <f t="shared" si="0"/>
        <v>1286824</v>
      </c>
      <c r="D15" s="56">
        <v>22703</v>
      </c>
      <c r="E15" s="56">
        <v>1264121</v>
      </c>
      <c r="F15" s="237">
        <f t="shared" si="1"/>
        <v>6917</v>
      </c>
      <c r="G15" s="56">
        <v>1316</v>
      </c>
      <c r="H15" s="56">
        <v>5601</v>
      </c>
      <c r="I15" s="462" t="s">
        <v>339</v>
      </c>
      <c r="J15" s="462"/>
    </row>
    <row r="16" spans="1:11" ht="30" customHeight="1" thickTop="1" thickBot="1">
      <c r="A16" s="463" t="s">
        <v>41</v>
      </c>
      <c r="B16" s="463"/>
      <c r="C16" s="53">
        <f t="shared" si="0"/>
        <v>6971592</v>
      </c>
      <c r="D16" s="54">
        <v>410716</v>
      </c>
      <c r="E16" s="54">
        <v>6560876</v>
      </c>
      <c r="F16" s="53">
        <f t="shared" si="1"/>
        <v>14504</v>
      </c>
      <c r="G16" s="54">
        <v>2719</v>
      </c>
      <c r="H16" s="54">
        <v>11785</v>
      </c>
      <c r="I16" s="470" t="s">
        <v>340</v>
      </c>
      <c r="J16" s="470"/>
    </row>
    <row r="17" spans="1:11" ht="30" customHeight="1" thickTop="1" thickBot="1">
      <c r="A17" s="464" t="s">
        <v>42</v>
      </c>
      <c r="B17" s="464"/>
      <c r="C17" s="237">
        <f t="shared" si="0"/>
        <v>130436</v>
      </c>
      <c r="D17" s="56">
        <v>6549</v>
      </c>
      <c r="E17" s="56">
        <v>123887</v>
      </c>
      <c r="F17" s="237">
        <f t="shared" si="1"/>
        <v>2411</v>
      </c>
      <c r="G17" s="56">
        <v>457</v>
      </c>
      <c r="H17" s="56">
        <v>1954</v>
      </c>
      <c r="I17" s="462" t="s">
        <v>341</v>
      </c>
      <c r="J17" s="462"/>
    </row>
    <row r="18" spans="1:11" ht="30" customHeight="1" thickTop="1" thickBot="1">
      <c r="A18" s="463" t="s">
        <v>43</v>
      </c>
      <c r="B18" s="463"/>
      <c r="C18" s="53">
        <f t="shared" si="0"/>
        <v>85840</v>
      </c>
      <c r="D18" s="54">
        <v>1634</v>
      </c>
      <c r="E18" s="54">
        <v>84206</v>
      </c>
      <c r="F18" s="53">
        <f t="shared" si="1"/>
        <v>1626</v>
      </c>
      <c r="G18" s="57">
        <v>60</v>
      </c>
      <c r="H18" s="54">
        <v>1566</v>
      </c>
      <c r="I18" s="470" t="s">
        <v>44</v>
      </c>
      <c r="J18" s="470"/>
    </row>
    <row r="19" spans="1:11" ht="30" customHeight="1" thickTop="1" thickBot="1">
      <c r="A19" s="464" t="s">
        <v>45</v>
      </c>
      <c r="B19" s="464"/>
      <c r="C19" s="237">
        <f t="shared" si="0"/>
        <v>4368278</v>
      </c>
      <c r="D19" s="56">
        <v>398246</v>
      </c>
      <c r="E19" s="56">
        <v>3970032</v>
      </c>
      <c r="F19" s="237">
        <f t="shared" si="1"/>
        <v>67354</v>
      </c>
      <c r="G19" s="56">
        <v>10651</v>
      </c>
      <c r="H19" s="56">
        <v>56703</v>
      </c>
      <c r="I19" s="462" t="s">
        <v>46</v>
      </c>
      <c r="J19" s="462"/>
    </row>
    <row r="20" spans="1:11" ht="30" customHeight="1" thickTop="1">
      <c r="A20" s="478" t="s">
        <v>47</v>
      </c>
      <c r="B20" s="478"/>
      <c r="C20" s="186">
        <f t="shared" si="0"/>
        <v>13271</v>
      </c>
      <c r="D20" s="105">
        <v>24</v>
      </c>
      <c r="E20" s="105">
        <v>13247</v>
      </c>
      <c r="F20" s="186">
        <f t="shared" si="1"/>
        <v>2139</v>
      </c>
      <c r="G20" s="105">
        <v>0</v>
      </c>
      <c r="H20" s="105">
        <v>2139</v>
      </c>
      <c r="I20" s="477" t="s">
        <v>48</v>
      </c>
      <c r="J20" s="477"/>
    </row>
    <row r="21" spans="1:11" ht="47.25" customHeight="1">
      <c r="A21" s="474" t="s">
        <v>13</v>
      </c>
      <c r="B21" s="474"/>
      <c r="C21" s="165">
        <f t="shared" ref="C21:G21" si="2">SUM(C12:C20)</f>
        <v>15085781</v>
      </c>
      <c r="D21" s="99">
        <f t="shared" si="2"/>
        <v>880445</v>
      </c>
      <c r="E21" s="99">
        <f t="shared" si="2"/>
        <v>14205336</v>
      </c>
      <c r="F21" s="165">
        <f t="shared" si="2"/>
        <v>99036</v>
      </c>
      <c r="G21" s="99">
        <f t="shared" si="2"/>
        <v>15784</v>
      </c>
      <c r="H21" s="99">
        <f>SUM(H12:H20)</f>
        <v>83252</v>
      </c>
      <c r="I21" s="475" t="s">
        <v>10</v>
      </c>
      <c r="J21" s="475"/>
    </row>
    <row r="22" spans="1:11" ht="17.25" customHeight="1">
      <c r="K22" s="46"/>
    </row>
    <row r="23" spans="1:11">
      <c r="K23" s="46"/>
    </row>
    <row r="24" spans="1:11">
      <c r="K24" s="46"/>
    </row>
    <row r="25" spans="1:11">
      <c r="K25" s="46"/>
    </row>
    <row r="26" spans="1:11">
      <c r="K26" s="46"/>
    </row>
    <row r="27" spans="1:11">
      <c r="K27" s="46"/>
    </row>
    <row r="28" spans="1:11">
      <c r="K28" s="46"/>
    </row>
    <row r="29" spans="1:11">
      <c r="K29" s="46"/>
    </row>
    <row r="30" spans="1:11">
      <c r="K30" s="46"/>
    </row>
    <row r="31" spans="1:11">
      <c r="K31" s="46"/>
    </row>
    <row r="32" spans="1:11">
      <c r="K32" s="46"/>
    </row>
    <row r="33" spans="11:11" s="12" customFormat="1">
      <c r="K33" s="46"/>
    </row>
    <row r="34" spans="11:11" s="12" customFormat="1">
      <c r="K34" s="46"/>
    </row>
    <row r="35" spans="11:11" s="12" customFormat="1">
      <c r="K35" s="46"/>
    </row>
    <row r="36" spans="11:11" s="12" customFormat="1">
      <c r="K36" s="46"/>
    </row>
    <row r="37" spans="11:11" s="12" customFormat="1">
      <c r="K37" s="46"/>
    </row>
    <row r="38" spans="11:11" s="12" customFormat="1">
      <c r="K38" s="46"/>
    </row>
    <row r="39" spans="11:11" s="12" customFormat="1">
      <c r="K39" s="46"/>
    </row>
    <row r="40" spans="11:11" s="12" customFormat="1">
      <c r="K40" s="46"/>
    </row>
    <row r="41" spans="11:11" s="12" customFormat="1">
      <c r="K41" s="46"/>
    </row>
    <row r="42" spans="11:11" s="12" customFormat="1">
      <c r="K42" s="46"/>
    </row>
    <row r="43" spans="11:11" s="12" customFormat="1">
      <c r="K43" s="46"/>
    </row>
  </sheetData>
  <mergeCells count="35">
    <mergeCell ref="A6:J6"/>
    <mergeCell ref="A1:J1"/>
    <mergeCell ref="A2:J2"/>
    <mergeCell ref="A3:J3"/>
    <mergeCell ref="A4:J4"/>
    <mergeCell ref="A5:J5"/>
    <mergeCell ref="A7:B7"/>
    <mergeCell ref="E7:F7"/>
    <mergeCell ref="I7:J7"/>
    <mergeCell ref="A8:B11"/>
    <mergeCell ref="C8:E8"/>
    <mergeCell ref="F8:H8"/>
    <mergeCell ref="I8:J11"/>
    <mergeCell ref="C9:E9"/>
    <mergeCell ref="F9:H9"/>
    <mergeCell ref="A12:B12"/>
    <mergeCell ref="I12:J12"/>
    <mergeCell ref="A13:B13"/>
    <mergeCell ref="I13:J13"/>
    <mergeCell ref="A14:B14"/>
    <mergeCell ref="I14:J14"/>
    <mergeCell ref="A15:B15"/>
    <mergeCell ref="I15:J15"/>
    <mergeCell ref="A16:B16"/>
    <mergeCell ref="I16:J16"/>
    <mergeCell ref="A17:B17"/>
    <mergeCell ref="I17:J17"/>
    <mergeCell ref="A21:B21"/>
    <mergeCell ref="I21:J21"/>
    <mergeCell ref="A18:B18"/>
    <mergeCell ref="I18:J18"/>
    <mergeCell ref="A19:B19"/>
    <mergeCell ref="I19:J19"/>
    <mergeCell ref="A20:B20"/>
    <mergeCell ref="I20:J20"/>
  </mergeCells>
  <printOptions horizontalCentered="1" verticalCentered="1"/>
  <pageMargins left="0" right="0" top="0" bottom="0" header="0.31496062992125984" footer="0.31496062992125984"/>
  <pageSetup paperSize="9" scale="8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EE508-E815-4658-ABA6-8870850990CC}">
  <sheetPr codeName="Sheet36">
    <tabColor theme="3" tint="0.39997558519241921"/>
  </sheetPr>
  <dimension ref="A1:M16"/>
  <sheetViews>
    <sheetView view="pageBreakPreview" zoomScaleNormal="100" zoomScaleSheetLayoutView="100" workbookViewId="0">
      <selection activeCell="P44" sqref="P44"/>
    </sheetView>
  </sheetViews>
  <sheetFormatPr defaultColWidth="9.125" defaultRowHeight="14.25"/>
  <cols>
    <col min="1" max="1" width="6.625" style="46" customWidth="1"/>
    <col min="2" max="2" width="35.625" style="12" customWidth="1"/>
    <col min="3" max="9" width="8.625" style="12" customWidth="1"/>
    <col min="10" max="10" width="8.75" style="12" customWidth="1"/>
    <col min="11" max="11" width="30.625" style="12" customWidth="1"/>
    <col min="12" max="12" width="6.625" style="12" customWidth="1"/>
    <col min="13" max="16384" width="9.125" style="12"/>
  </cols>
  <sheetData>
    <row r="1" spans="1:13" s="5" customFormat="1" ht="59.25" customHeight="1">
      <c r="A1" s="406"/>
      <c r="B1" s="352"/>
      <c r="C1" s="352"/>
      <c r="D1" s="352"/>
      <c r="E1" s="352"/>
      <c r="F1" s="352"/>
      <c r="G1" s="352"/>
      <c r="H1" s="352"/>
      <c r="I1" s="352"/>
      <c r="J1" s="352"/>
      <c r="K1" s="352"/>
      <c r="L1" s="352"/>
      <c r="M1" s="10"/>
    </row>
    <row r="2" spans="1:13" ht="15.75" customHeight="1">
      <c r="A2" s="407" t="s">
        <v>70</v>
      </c>
      <c r="B2" s="407"/>
      <c r="C2" s="407"/>
      <c r="D2" s="407"/>
      <c r="E2" s="407"/>
      <c r="F2" s="407"/>
      <c r="G2" s="407"/>
      <c r="H2" s="407"/>
      <c r="I2" s="407"/>
      <c r="J2" s="407"/>
      <c r="K2" s="407"/>
      <c r="L2" s="407"/>
    </row>
    <row r="3" spans="1:13" ht="15.75" customHeight="1">
      <c r="A3" s="407" t="s">
        <v>1</v>
      </c>
      <c r="B3" s="407"/>
      <c r="C3" s="407"/>
      <c r="D3" s="407"/>
      <c r="E3" s="407"/>
      <c r="F3" s="407"/>
      <c r="G3" s="407"/>
      <c r="H3" s="407"/>
      <c r="I3" s="407"/>
      <c r="J3" s="407"/>
      <c r="K3" s="407"/>
      <c r="L3" s="407"/>
    </row>
    <row r="4" spans="1:13" ht="15.75" customHeight="1">
      <c r="A4" s="415" t="s">
        <v>71</v>
      </c>
      <c r="B4" s="415"/>
      <c r="C4" s="415"/>
      <c r="D4" s="415"/>
      <c r="E4" s="415"/>
      <c r="F4" s="415"/>
      <c r="G4" s="415"/>
      <c r="H4" s="415"/>
      <c r="I4" s="415"/>
      <c r="J4" s="415"/>
      <c r="K4" s="415"/>
      <c r="L4" s="415"/>
    </row>
    <row r="5" spans="1:13" ht="15.75" customHeight="1">
      <c r="A5" s="415" t="s">
        <v>138</v>
      </c>
      <c r="B5" s="415"/>
      <c r="C5" s="415"/>
      <c r="D5" s="415"/>
      <c r="E5" s="415"/>
      <c r="F5" s="415"/>
      <c r="G5" s="415"/>
      <c r="H5" s="415"/>
      <c r="I5" s="415"/>
      <c r="J5" s="415"/>
      <c r="K5" s="415"/>
      <c r="L5" s="415"/>
    </row>
    <row r="6" spans="1:13" ht="15.75" customHeight="1">
      <c r="A6" s="415">
        <v>2022</v>
      </c>
      <c r="B6" s="415"/>
      <c r="C6" s="415"/>
      <c r="D6" s="415"/>
      <c r="E6" s="415"/>
      <c r="F6" s="415"/>
      <c r="G6" s="415"/>
      <c r="H6" s="415"/>
      <c r="I6" s="415"/>
      <c r="J6" s="415"/>
      <c r="K6" s="415"/>
      <c r="L6" s="415"/>
    </row>
    <row r="7" spans="1:13" ht="16.5" customHeight="1">
      <c r="A7" s="450" t="s">
        <v>474</v>
      </c>
      <c r="B7" s="451"/>
      <c r="D7" s="175"/>
      <c r="E7" s="37"/>
      <c r="F7" s="415"/>
      <c r="G7" s="415"/>
      <c r="H7" s="37"/>
      <c r="I7" s="37"/>
      <c r="J7" s="37"/>
      <c r="K7" s="452" t="s">
        <v>146</v>
      </c>
      <c r="L7" s="452"/>
    </row>
    <row r="8" spans="1:13" ht="41.25" customHeight="1">
      <c r="A8" s="486" t="s">
        <v>110</v>
      </c>
      <c r="B8" s="471" t="s">
        <v>16</v>
      </c>
      <c r="C8" s="69" t="s">
        <v>56</v>
      </c>
      <c r="D8" s="69" t="s">
        <v>57</v>
      </c>
      <c r="E8" s="69" t="s">
        <v>58</v>
      </c>
      <c r="F8" s="69" t="s">
        <v>469</v>
      </c>
      <c r="G8" s="69" t="s">
        <v>59</v>
      </c>
      <c r="H8" s="69" t="s">
        <v>60</v>
      </c>
      <c r="I8" s="69" t="s">
        <v>61</v>
      </c>
      <c r="J8" s="69" t="s">
        <v>62</v>
      </c>
      <c r="K8" s="467" t="s">
        <v>22</v>
      </c>
      <c r="L8" s="480"/>
    </row>
    <row r="9" spans="1:13" ht="45">
      <c r="A9" s="487"/>
      <c r="B9" s="473"/>
      <c r="C9" s="73" t="s">
        <v>13</v>
      </c>
      <c r="D9" s="73" t="s">
        <v>63</v>
      </c>
      <c r="E9" s="73" t="s">
        <v>64</v>
      </c>
      <c r="F9" s="73" t="s">
        <v>65</v>
      </c>
      <c r="G9" s="73" t="s">
        <v>66</v>
      </c>
      <c r="H9" s="73" t="s">
        <v>67</v>
      </c>
      <c r="I9" s="73" t="s">
        <v>68</v>
      </c>
      <c r="J9" s="73" t="s">
        <v>69</v>
      </c>
      <c r="K9" s="469"/>
      <c r="L9" s="481"/>
    </row>
    <row r="10" spans="1:13" ht="21" customHeight="1" thickBot="1">
      <c r="A10" s="38">
        <v>4922</v>
      </c>
      <c r="B10" s="39" t="s">
        <v>347</v>
      </c>
      <c r="C10" s="167">
        <f>SUM(D10:J10)</f>
        <v>42629</v>
      </c>
      <c r="D10" s="135">
        <v>4068</v>
      </c>
      <c r="E10" s="135">
        <v>523</v>
      </c>
      <c r="F10" s="135">
        <v>17165</v>
      </c>
      <c r="G10" s="135">
        <v>1568</v>
      </c>
      <c r="H10" s="135">
        <v>19281</v>
      </c>
      <c r="I10" s="135">
        <v>0</v>
      </c>
      <c r="J10" s="135">
        <v>24</v>
      </c>
      <c r="K10" s="485" t="s">
        <v>349</v>
      </c>
      <c r="L10" s="485"/>
    </row>
    <row r="11" spans="1:13" ht="21" customHeight="1" thickBot="1">
      <c r="A11" s="41">
        <v>4923</v>
      </c>
      <c r="B11" s="42" t="s">
        <v>348</v>
      </c>
      <c r="C11" s="238">
        <f t="shared" ref="C11:C15" si="0">SUM(D11:J11)</f>
        <v>467293</v>
      </c>
      <c r="D11" s="136">
        <v>63788</v>
      </c>
      <c r="E11" s="136">
        <v>4175</v>
      </c>
      <c r="F11" s="136">
        <v>141459</v>
      </c>
      <c r="G11" s="136">
        <v>30125</v>
      </c>
      <c r="H11" s="136">
        <v>226980</v>
      </c>
      <c r="I11" s="136">
        <v>363</v>
      </c>
      <c r="J11" s="136">
        <v>403</v>
      </c>
      <c r="K11" s="484" t="s">
        <v>139</v>
      </c>
      <c r="L11" s="484"/>
    </row>
    <row r="12" spans="1:13" ht="27.75" customHeight="1" thickBot="1">
      <c r="A12" s="38">
        <v>4924</v>
      </c>
      <c r="B12" s="39" t="s">
        <v>350</v>
      </c>
      <c r="C12" s="167">
        <f t="shared" si="0"/>
        <v>303354</v>
      </c>
      <c r="D12" s="135">
        <v>139614</v>
      </c>
      <c r="E12" s="135">
        <v>946</v>
      </c>
      <c r="F12" s="135">
        <v>2103</v>
      </c>
      <c r="G12" s="135">
        <v>10959</v>
      </c>
      <c r="H12" s="135">
        <v>149732</v>
      </c>
      <c r="I12" s="135">
        <v>0</v>
      </c>
      <c r="J12" s="135">
        <v>0</v>
      </c>
      <c r="K12" s="485" t="s">
        <v>354</v>
      </c>
      <c r="L12" s="485"/>
    </row>
    <row r="13" spans="1:13" ht="21" customHeight="1" thickBot="1">
      <c r="A13" s="41">
        <v>4925</v>
      </c>
      <c r="B13" s="42" t="s">
        <v>352</v>
      </c>
      <c r="C13" s="238">
        <f t="shared" si="0"/>
        <v>96979</v>
      </c>
      <c r="D13" s="136">
        <v>9209</v>
      </c>
      <c r="E13" s="136">
        <v>1063</v>
      </c>
      <c r="F13" s="136">
        <v>13665</v>
      </c>
      <c r="G13" s="136">
        <v>2994</v>
      </c>
      <c r="H13" s="136">
        <v>70016</v>
      </c>
      <c r="I13" s="136">
        <v>7</v>
      </c>
      <c r="J13" s="136">
        <v>25</v>
      </c>
      <c r="K13" s="484" t="s">
        <v>353</v>
      </c>
      <c r="L13" s="484"/>
    </row>
    <row r="14" spans="1:13" ht="21" customHeight="1" thickBot="1">
      <c r="A14" s="268">
        <v>5</v>
      </c>
      <c r="B14" s="269" t="s">
        <v>525</v>
      </c>
      <c r="C14" s="274">
        <v>30770784</v>
      </c>
      <c r="D14" s="274">
        <v>3646310</v>
      </c>
      <c r="E14" s="274">
        <v>83990</v>
      </c>
      <c r="F14" s="274">
        <v>263481</v>
      </c>
      <c r="G14" s="274">
        <v>67035</v>
      </c>
      <c r="H14" s="274">
        <v>26705396</v>
      </c>
      <c r="I14" s="274">
        <v>4195</v>
      </c>
      <c r="J14" s="274">
        <v>377</v>
      </c>
      <c r="K14" s="585" t="s">
        <v>524</v>
      </c>
      <c r="L14" s="585"/>
    </row>
    <row r="15" spans="1:13" s="215" customFormat="1" ht="21" customHeight="1">
      <c r="A15" s="296">
        <v>61</v>
      </c>
      <c r="B15" s="289" t="s">
        <v>346</v>
      </c>
      <c r="C15" s="304">
        <f t="shared" si="0"/>
        <v>495927</v>
      </c>
      <c r="D15" s="305">
        <v>3321</v>
      </c>
      <c r="E15" s="305">
        <v>328</v>
      </c>
      <c r="F15" s="305">
        <v>10842</v>
      </c>
      <c r="G15" s="305">
        <v>115441</v>
      </c>
      <c r="H15" s="305">
        <v>365995</v>
      </c>
      <c r="I15" s="305">
        <v>0</v>
      </c>
      <c r="J15" s="305">
        <v>0</v>
      </c>
      <c r="K15" s="570" t="s">
        <v>344</v>
      </c>
      <c r="L15" s="570"/>
    </row>
    <row r="16" spans="1:13" ht="43.5" customHeight="1">
      <c r="A16" s="566" t="s">
        <v>13</v>
      </c>
      <c r="B16" s="566"/>
      <c r="C16" s="214">
        <f t="shared" ref="C16:I16" si="1">SUM(C10:C15)</f>
        <v>32176966</v>
      </c>
      <c r="D16" s="214">
        <f t="shared" si="1"/>
        <v>3866310</v>
      </c>
      <c r="E16" s="214">
        <f t="shared" si="1"/>
        <v>91025</v>
      </c>
      <c r="F16" s="214">
        <f t="shared" si="1"/>
        <v>448715</v>
      </c>
      <c r="G16" s="214">
        <f t="shared" si="1"/>
        <v>228122</v>
      </c>
      <c r="H16" s="214">
        <f t="shared" si="1"/>
        <v>27537400</v>
      </c>
      <c r="I16" s="214">
        <f t="shared" si="1"/>
        <v>4565</v>
      </c>
      <c r="J16" s="214">
        <f>SUM(J10:J15)</f>
        <v>829</v>
      </c>
      <c r="K16" s="561" t="s">
        <v>10</v>
      </c>
      <c r="L16" s="561"/>
    </row>
  </sheetData>
  <mergeCells count="20">
    <mergeCell ref="A6:L6"/>
    <mergeCell ref="A1:L1"/>
    <mergeCell ref="A2:L2"/>
    <mergeCell ref="A3:L3"/>
    <mergeCell ref="A4:L4"/>
    <mergeCell ref="A5:L5"/>
    <mergeCell ref="K15:L15"/>
    <mergeCell ref="A16:B16"/>
    <mergeCell ref="K16:L16"/>
    <mergeCell ref="A7:B7"/>
    <mergeCell ref="F7:G7"/>
    <mergeCell ref="K7:L7"/>
    <mergeCell ref="A8:A9"/>
    <mergeCell ref="B8:B9"/>
    <mergeCell ref="K8:L9"/>
    <mergeCell ref="K10:L10"/>
    <mergeCell ref="K11:L11"/>
    <mergeCell ref="K12:L12"/>
    <mergeCell ref="K13:L13"/>
    <mergeCell ref="K14:L14"/>
  </mergeCells>
  <printOptions horizontalCentered="1" verticalCentered="1"/>
  <pageMargins left="0" right="0" top="0" bottom="0" header="0.31496062992125984" footer="0.31496062992125984"/>
  <pageSetup paperSize="9" scale="8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B59A3-62D6-4CCB-AC53-50140B901FC4}">
  <sheetPr codeName="Sheet37">
    <tabColor theme="3" tint="0.39997558519241921"/>
  </sheetPr>
  <dimension ref="A1:P31"/>
  <sheetViews>
    <sheetView view="pageBreakPreview" zoomScale="80" zoomScaleNormal="100" zoomScaleSheetLayoutView="80" workbookViewId="0">
      <selection activeCell="P44" sqref="P44"/>
    </sheetView>
  </sheetViews>
  <sheetFormatPr defaultColWidth="9.125" defaultRowHeight="14.25"/>
  <cols>
    <col min="1" max="1" width="8.25" style="46" customWidth="1"/>
    <col min="2" max="2" width="31.125" style="12" customWidth="1"/>
    <col min="3" max="3" width="10.5" style="61" customWidth="1"/>
    <col min="4" max="4" width="12.5" style="12" customWidth="1"/>
    <col min="5" max="6" width="8.625" style="12" customWidth="1"/>
    <col min="7" max="7" width="10.375" style="12" customWidth="1"/>
    <col min="8" max="8" width="10" style="12" customWidth="1"/>
    <col min="9" max="10" width="9" style="12" customWidth="1"/>
    <col min="11" max="11" width="9.5" style="12" customWidth="1"/>
    <col min="12" max="13" width="8.625" style="12" customWidth="1"/>
    <col min="14" max="14" width="28" style="12" customWidth="1"/>
    <col min="15" max="15" width="6" style="12" customWidth="1"/>
    <col min="16" max="16384" width="9.125" style="12"/>
  </cols>
  <sheetData>
    <row r="1" spans="1:16" s="5" customFormat="1" ht="57.75" customHeight="1">
      <c r="A1" s="406"/>
      <c r="B1" s="406"/>
      <c r="C1" s="406"/>
      <c r="D1" s="406"/>
      <c r="E1" s="406"/>
      <c r="F1" s="406"/>
      <c r="G1" s="406"/>
      <c r="H1" s="406"/>
      <c r="I1" s="406"/>
      <c r="J1" s="406"/>
      <c r="K1" s="406"/>
      <c r="L1" s="406"/>
      <c r="M1" s="406"/>
      <c r="N1" s="406"/>
      <c r="O1" s="406"/>
      <c r="P1" s="10"/>
    </row>
    <row r="2" spans="1:16" ht="15.75" customHeight="1">
      <c r="A2" s="407" t="s">
        <v>89</v>
      </c>
      <c r="B2" s="407"/>
      <c r="C2" s="407"/>
      <c r="D2" s="407"/>
      <c r="E2" s="407"/>
      <c r="F2" s="407"/>
      <c r="G2" s="407"/>
      <c r="H2" s="407"/>
      <c r="I2" s="407"/>
      <c r="J2" s="407"/>
      <c r="K2" s="407"/>
      <c r="L2" s="407"/>
      <c r="M2" s="407"/>
      <c r="N2" s="407"/>
      <c r="O2" s="407"/>
    </row>
    <row r="3" spans="1:16" ht="15.75" customHeight="1">
      <c r="A3" s="407" t="s">
        <v>2</v>
      </c>
      <c r="B3" s="407"/>
      <c r="C3" s="407"/>
      <c r="D3" s="407"/>
      <c r="E3" s="407"/>
      <c r="F3" s="407"/>
      <c r="G3" s="407"/>
      <c r="H3" s="407"/>
      <c r="I3" s="407"/>
      <c r="J3" s="407"/>
      <c r="K3" s="407"/>
      <c r="L3" s="407"/>
      <c r="M3" s="407"/>
      <c r="N3" s="407"/>
      <c r="O3" s="407"/>
    </row>
    <row r="4" spans="1:16" ht="15.75" customHeight="1">
      <c r="A4" s="415" t="s">
        <v>90</v>
      </c>
      <c r="B4" s="415"/>
      <c r="C4" s="415"/>
      <c r="D4" s="415"/>
      <c r="E4" s="415"/>
      <c r="F4" s="415"/>
      <c r="G4" s="415"/>
      <c r="H4" s="415"/>
      <c r="I4" s="415"/>
      <c r="J4" s="415"/>
      <c r="K4" s="415"/>
      <c r="L4" s="415"/>
      <c r="M4" s="415"/>
      <c r="N4" s="415"/>
      <c r="O4" s="415"/>
    </row>
    <row r="5" spans="1:16" ht="15.75" customHeight="1">
      <c r="A5" s="415" t="s">
        <v>135</v>
      </c>
      <c r="B5" s="415"/>
      <c r="C5" s="415"/>
      <c r="D5" s="415"/>
      <c r="E5" s="415"/>
      <c r="F5" s="415"/>
      <c r="G5" s="415"/>
      <c r="H5" s="415"/>
      <c r="I5" s="415"/>
      <c r="J5" s="415"/>
      <c r="K5" s="415"/>
      <c r="L5" s="415"/>
      <c r="M5" s="415"/>
      <c r="N5" s="415"/>
      <c r="O5" s="415"/>
    </row>
    <row r="6" spans="1:16" ht="15.75" customHeight="1">
      <c r="A6" s="415">
        <v>2022</v>
      </c>
      <c r="B6" s="415"/>
      <c r="C6" s="415"/>
      <c r="D6" s="415"/>
      <c r="E6" s="415"/>
      <c r="F6" s="415"/>
      <c r="G6" s="415"/>
      <c r="H6" s="415"/>
      <c r="I6" s="415"/>
      <c r="J6" s="415"/>
      <c r="K6" s="415"/>
      <c r="L6" s="415"/>
      <c r="M6" s="415"/>
      <c r="N6" s="415"/>
      <c r="O6" s="415"/>
    </row>
    <row r="7" spans="1:16" ht="16.5" customHeight="1">
      <c r="A7" s="488" t="s">
        <v>513</v>
      </c>
      <c r="B7" s="489"/>
      <c r="D7" s="175"/>
      <c r="E7" s="37"/>
      <c r="F7" s="498"/>
      <c r="G7" s="498"/>
      <c r="H7" s="37"/>
      <c r="I7" s="37"/>
      <c r="J7" s="37"/>
      <c r="K7" s="497"/>
      <c r="L7" s="497"/>
      <c r="N7" s="497" t="s">
        <v>512</v>
      </c>
      <c r="O7" s="497"/>
    </row>
    <row r="8" spans="1:16" ht="84" customHeight="1">
      <c r="A8" s="486" t="s">
        <v>270</v>
      </c>
      <c r="B8" s="471" t="s">
        <v>16</v>
      </c>
      <c r="C8" s="69" t="s">
        <v>56</v>
      </c>
      <c r="D8" s="44" t="s">
        <v>72</v>
      </c>
      <c r="E8" s="44" t="s">
        <v>73</v>
      </c>
      <c r="F8" s="44" t="s">
        <v>470</v>
      </c>
      <c r="G8" s="44" t="s">
        <v>74</v>
      </c>
      <c r="H8" s="44" t="s">
        <v>75</v>
      </c>
      <c r="I8" s="44" t="s">
        <v>76</v>
      </c>
      <c r="J8" s="44" t="s">
        <v>77</v>
      </c>
      <c r="K8" s="44" t="s">
        <v>78</v>
      </c>
      <c r="L8" s="44" t="s">
        <v>79</v>
      </c>
      <c r="M8" s="71" t="s">
        <v>80</v>
      </c>
      <c r="N8" s="493" t="s">
        <v>22</v>
      </c>
      <c r="O8" s="494"/>
    </row>
    <row r="9" spans="1:16" ht="80.25" customHeight="1">
      <c r="A9" s="487"/>
      <c r="B9" s="473"/>
      <c r="C9" s="73" t="s">
        <v>13</v>
      </c>
      <c r="D9" s="45" t="s">
        <v>359</v>
      </c>
      <c r="E9" s="45" t="s">
        <v>81</v>
      </c>
      <c r="F9" s="45" t="s">
        <v>82</v>
      </c>
      <c r="G9" s="45" t="s">
        <v>83</v>
      </c>
      <c r="H9" s="45" t="s">
        <v>84</v>
      </c>
      <c r="I9" s="45" t="s">
        <v>85</v>
      </c>
      <c r="J9" s="45" t="s">
        <v>86</v>
      </c>
      <c r="K9" s="45" t="s">
        <v>87</v>
      </c>
      <c r="L9" s="45" t="s">
        <v>88</v>
      </c>
      <c r="M9" s="121" t="s">
        <v>342</v>
      </c>
      <c r="N9" s="495"/>
      <c r="O9" s="496"/>
    </row>
    <row r="10" spans="1:16" ht="30" customHeight="1" thickBot="1">
      <c r="A10" s="38">
        <v>4922</v>
      </c>
      <c r="B10" s="39" t="s">
        <v>347</v>
      </c>
      <c r="C10" s="40">
        <f>SUM(D10:M10)</f>
        <v>67763</v>
      </c>
      <c r="D10" s="40">
        <v>12089</v>
      </c>
      <c r="E10" s="40">
        <v>17</v>
      </c>
      <c r="F10" s="40">
        <v>462</v>
      </c>
      <c r="G10" s="40">
        <v>23189</v>
      </c>
      <c r="H10" s="40">
        <v>7596</v>
      </c>
      <c r="I10" s="40">
        <v>432</v>
      </c>
      <c r="J10" s="40">
        <v>283</v>
      </c>
      <c r="K10" s="40">
        <v>4844</v>
      </c>
      <c r="L10" s="40">
        <v>7199</v>
      </c>
      <c r="M10" s="40">
        <v>11652</v>
      </c>
      <c r="N10" s="485" t="s">
        <v>349</v>
      </c>
      <c r="O10" s="485"/>
    </row>
    <row r="11" spans="1:16" ht="30" customHeight="1" thickBot="1">
      <c r="A11" s="41">
        <v>4923</v>
      </c>
      <c r="B11" s="42" t="s">
        <v>348</v>
      </c>
      <c r="C11" s="142">
        <f>SUM(D11:M11)</f>
        <v>391476</v>
      </c>
      <c r="D11" s="142">
        <v>56067</v>
      </c>
      <c r="E11" s="142">
        <v>1116</v>
      </c>
      <c r="F11" s="142">
        <v>6750</v>
      </c>
      <c r="G11" s="142">
        <v>66481</v>
      </c>
      <c r="H11" s="142">
        <v>76063</v>
      </c>
      <c r="I11" s="142">
        <v>23061</v>
      </c>
      <c r="J11" s="142">
        <v>5030</v>
      </c>
      <c r="K11" s="142">
        <v>55548</v>
      </c>
      <c r="L11" s="142">
        <v>49376</v>
      </c>
      <c r="M11" s="142">
        <v>51984</v>
      </c>
      <c r="N11" s="484" t="s">
        <v>139</v>
      </c>
      <c r="O11" s="484"/>
    </row>
    <row r="12" spans="1:16" ht="30" customHeight="1" thickBot="1">
      <c r="A12" s="38">
        <v>4924</v>
      </c>
      <c r="B12" s="39" t="s">
        <v>350</v>
      </c>
      <c r="C12" s="40">
        <f t="shared" ref="C12:C16" si="0">SUM(D12:M12)</f>
        <v>341372</v>
      </c>
      <c r="D12" s="40">
        <v>154888</v>
      </c>
      <c r="E12" s="40">
        <v>0</v>
      </c>
      <c r="F12" s="40">
        <v>1510</v>
      </c>
      <c r="G12" s="40">
        <v>0</v>
      </c>
      <c r="H12" s="40">
        <v>119307</v>
      </c>
      <c r="I12" s="40">
        <v>338</v>
      </c>
      <c r="J12" s="40">
        <v>20056</v>
      </c>
      <c r="K12" s="40">
        <v>43352</v>
      </c>
      <c r="L12" s="40">
        <v>0</v>
      </c>
      <c r="M12" s="40">
        <v>1921</v>
      </c>
      <c r="N12" s="485" t="s">
        <v>354</v>
      </c>
      <c r="O12" s="485"/>
    </row>
    <row r="13" spans="1:16" ht="30" customHeight="1" thickBot="1">
      <c r="A13" s="41">
        <v>4925</v>
      </c>
      <c r="B13" s="42" t="s">
        <v>352</v>
      </c>
      <c r="C13" s="142">
        <f t="shared" si="0"/>
        <v>55198</v>
      </c>
      <c r="D13" s="142">
        <v>12240</v>
      </c>
      <c r="E13" s="142">
        <v>88</v>
      </c>
      <c r="F13" s="142">
        <v>1763</v>
      </c>
      <c r="G13" s="142">
        <v>4837</v>
      </c>
      <c r="H13" s="142">
        <v>14354</v>
      </c>
      <c r="I13" s="142">
        <v>158</v>
      </c>
      <c r="J13" s="142">
        <v>2034</v>
      </c>
      <c r="K13" s="142">
        <v>5806</v>
      </c>
      <c r="L13" s="142">
        <v>123</v>
      </c>
      <c r="M13" s="142">
        <v>13795</v>
      </c>
      <c r="N13" s="484" t="s">
        <v>353</v>
      </c>
      <c r="O13" s="484"/>
    </row>
    <row r="14" spans="1:16" ht="30" customHeight="1" thickBot="1">
      <c r="A14" s="268">
        <v>5</v>
      </c>
      <c r="B14" s="269" t="s">
        <v>525</v>
      </c>
      <c r="C14" s="271">
        <v>23301508</v>
      </c>
      <c r="D14" s="271">
        <v>14410924</v>
      </c>
      <c r="E14" s="271">
        <v>65</v>
      </c>
      <c r="F14" s="271">
        <v>236577</v>
      </c>
      <c r="G14" s="271">
        <v>481953</v>
      </c>
      <c r="H14" s="271">
        <v>5306092</v>
      </c>
      <c r="I14" s="271">
        <v>69453</v>
      </c>
      <c r="J14" s="271">
        <v>121713</v>
      </c>
      <c r="K14" s="271">
        <v>2375303</v>
      </c>
      <c r="L14" s="271">
        <v>12976</v>
      </c>
      <c r="M14" s="271">
        <v>286452</v>
      </c>
      <c r="N14" s="586" t="s">
        <v>524</v>
      </c>
      <c r="O14" s="586"/>
    </row>
    <row r="15" spans="1:16" s="215" customFormat="1" ht="30" customHeight="1">
      <c r="A15" s="296">
        <v>61</v>
      </c>
      <c r="B15" s="289" t="s">
        <v>346</v>
      </c>
      <c r="C15" s="190">
        <f t="shared" si="0"/>
        <v>2357214</v>
      </c>
      <c r="D15" s="190">
        <v>1560040</v>
      </c>
      <c r="E15" s="190">
        <v>179</v>
      </c>
      <c r="F15" s="190">
        <v>6974</v>
      </c>
      <c r="G15" s="190">
        <v>529691</v>
      </c>
      <c r="H15" s="190">
        <v>54</v>
      </c>
      <c r="I15" s="190">
        <v>125437</v>
      </c>
      <c r="J15" s="190">
        <v>237</v>
      </c>
      <c r="K15" s="190">
        <v>76</v>
      </c>
      <c r="L15" s="190">
        <v>74167</v>
      </c>
      <c r="M15" s="190">
        <v>60359</v>
      </c>
      <c r="N15" s="570" t="s">
        <v>344</v>
      </c>
      <c r="O15" s="570"/>
    </row>
    <row r="16" spans="1:16" s="215" customFormat="1" ht="49.5" customHeight="1">
      <c r="A16" s="566" t="s">
        <v>13</v>
      </c>
      <c r="B16" s="566"/>
      <c r="C16" s="266">
        <f t="shared" si="0"/>
        <v>26514531</v>
      </c>
      <c r="D16" s="143">
        <f t="shared" ref="D16:M16" si="1">SUM(D10:D15)</f>
        <v>16206248</v>
      </c>
      <c r="E16" s="143">
        <f t="shared" si="1"/>
        <v>1465</v>
      </c>
      <c r="F16" s="143">
        <f t="shared" si="1"/>
        <v>254036</v>
      </c>
      <c r="G16" s="143">
        <f t="shared" si="1"/>
        <v>1106151</v>
      </c>
      <c r="H16" s="143">
        <f t="shared" si="1"/>
        <v>5523466</v>
      </c>
      <c r="I16" s="143">
        <f t="shared" si="1"/>
        <v>218879</v>
      </c>
      <c r="J16" s="143">
        <f t="shared" si="1"/>
        <v>149353</v>
      </c>
      <c r="K16" s="143">
        <f t="shared" si="1"/>
        <v>2484929</v>
      </c>
      <c r="L16" s="143">
        <f t="shared" si="1"/>
        <v>143841</v>
      </c>
      <c r="M16" s="143">
        <f t="shared" si="1"/>
        <v>426163</v>
      </c>
      <c r="N16" s="561" t="s">
        <v>10</v>
      </c>
      <c r="O16" s="561"/>
    </row>
    <row r="26" s="12" customFormat="1"/>
    <row r="27" s="12" customFormat="1"/>
    <row r="28" s="12" customFormat="1"/>
    <row r="29" s="12" customFormat="1"/>
    <row r="30" s="12" customFormat="1"/>
    <row r="31" s="12" customFormat="1"/>
  </sheetData>
  <mergeCells count="22">
    <mergeCell ref="A5:O5"/>
    <mergeCell ref="A1:L1"/>
    <mergeCell ref="M1:O1"/>
    <mergeCell ref="A2:O2"/>
    <mergeCell ref="A3:O3"/>
    <mergeCell ref="A4:O4"/>
    <mergeCell ref="N15:O15"/>
    <mergeCell ref="A16:B16"/>
    <mergeCell ref="N16:O16"/>
    <mergeCell ref="A6:O6"/>
    <mergeCell ref="A7:B7"/>
    <mergeCell ref="F7:G7"/>
    <mergeCell ref="K7:L7"/>
    <mergeCell ref="N7:O7"/>
    <mergeCell ref="A8:A9"/>
    <mergeCell ref="B8:B9"/>
    <mergeCell ref="N8:O9"/>
    <mergeCell ref="N10:O10"/>
    <mergeCell ref="N11:O11"/>
    <mergeCell ref="N12:O12"/>
    <mergeCell ref="N13:O13"/>
    <mergeCell ref="N14:O14"/>
  </mergeCells>
  <printOptions horizontalCentered="1" verticalCentered="1"/>
  <pageMargins left="0.39370078740157483" right="0.39370078740157483" top="0" bottom="0" header="0.31496062992125984" footer="0.31496062992125984"/>
  <pageSetup paperSize="9" scale="71"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976B7-C71D-4E78-9F02-0DA1CB6358F9}">
  <sheetPr codeName="Sheet38">
    <tabColor theme="3" tint="0.39997558519241921"/>
  </sheetPr>
  <dimension ref="A1:P22"/>
  <sheetViews>
    <sheetView view="pageBreakPreview" zoomScaleNormal="100" zoomScaleSheetLayoutView="100" workbookViewId="0">
      <selection activeCell="P44" sqref="P44"/>
    </sheetView>
  </sheetViews>
  <sheetFormatPr defaultColWidth="9.125" defaultRowHeight="15"/>
  <cols>
    <col min="1" max="1" width="6.625" style="46" customWidth="1"/>
    <col min="2" max="2" width="35.625" style="12" customWidth="1"/>
    <col min="3" max="3" width="10.625" style="94" customWidth="1"/>
    <col min="4" max="4" width="8.625" style="12" customWidth="1"/>
    <col min="5" max="5" width="11" style="94" customWidth="1"/>
    <col min="6" max="11" width="8.625" style="12" customWidth="1"/>
    <col min="12" max="12" width="30.625" style="12" customWidth="1"/>
    <col min="13" max="13" width="6.625" style="12" customWidth="1"/>
    <col min="14" max="16384" width="9.125" style="12"/>
  </cols>
  <sheetData>
    <row r="1" spans="1:16" s="5" customFormat="1" ht="51.75" customHeight="1">
      <c r="A1" s="406"/>
      <c r="B1" s="352"/>
      <c r="C1" s="352"/>
      <c r="D1" s="352"/>
      <c r="E1" s="352"/>
      <c r="F1" s="352"/>
      <c r="G1" s="352"/>
      <c r="H1" s="352"/>
      <c r="I1" s="352"/>
      <c r="J1" s="352"/>
      <c r="K1" s="352"/>
      <c r="L1" s="352"/>
      <c r="M1" s="352"/>
      <c r="N1" s="10"/>
    </row>
    <row r="2" spans="1:16" ht="18" customHeight="1">
      <c r="A2" s="407" t="s">
        <v>108</v>
      </c>
      <c r="B2" s="407"/>
      <c r="C2" s="407"/>
      <c r="D2" s="407"/>
      <c r="E2" s="407"/>
      <c r="F2" s="407"/>
      <c r="G2" s="407"/>
      <c r="H2" s="407"/>
      <c r="I2" s="407"/>
      <c r="J2" s="407"/>
      <c r="K2" s="407"/>
      <c r="L2" s="407"/>
      <c r="M2" s="407"/>
    </row>
    <row r="3" spans="1:16" ht="18" customHeight="1">
      <c r="A3" s="407" t="s">
        <v>1</v>
      </c>
      <c r="B3" s="407"/>
      <c r="C3" s="407"/>
      <c r="D3" s="407"/>
      <c r="E3" s="407"/>
      <c r="F3" s="407"/>
      <c r="G3" s="407"/>
      <c r="H3" s="407"/>
      <c r="I3" s="407"/>
      <c r="J3" s="407"/>
      <c r="K3" s="407"/>
      <c r="L3" s="407"/>
      <c r="M3" s="407"/>
      <c r="N3" s="100"/>
      <c r="O3" s="100"/>
      <c r="P3" s="100"/>
    </row>
    <row r="4" spans="1:16" ht="15.75" customHeight="1">
      <c r="A4" s="415" t="s">
        <v>109</v>
      </c>
      <c r="B4" s="415"/>
      <c r="C4" s="415"/>
      <c r="D4" s="415"/>
      <c r="E4" s="415"/>
      <c r="F4" s="415"/>
      <c r="G4" s="415"/>
      <c r="H4" s="415"/>
      <c r="I4" s="415"/>
      <c r="J4" s="415"/>
      <c r="K4" s="415"/>
      <c r="L4" s="415"/>
      <c r="M4" s="415"/>
    </row>
    <row r="5" spans="1:16" ht="15.75" customHeight="1">
      <c r="A5" s="415" t="s">
        <v>135</v>
      </c>
      <c r="B5" s="415"/>
      <c r="C5" s="415"/>
      <c r="D5" s="415"/>
      <c r="E5" s="415"/>
      <c r="F5" s="415"/>
      <c r="G5" s="415"/>
      <c r="H5" s="415"/>
      <c r="I5" s="415"/>
      <c r="J5" s="415"/>
      <c r="K5" s="415"/>
      <c r="L5" s="415"/>
      <c r="M5" s="415"/>
    </row>
    <row r="6" spans="1:16" ht="15.75" customHeight="1">
      <c r="A6" s="415">
        <v>2022</v>
      </c>
      <c r="B6" s="415"/>
      <c r="C6" s="415"/>
      <c r="D6" s="415"/>
      <c r="E6" s="415"/>
      <c r="F6" s="415"/>
      <c r="G6" s="415"/>
      <c r="H6" s="415"/>
      <c r="I6" s="415"/>
      <c r="J6" s="415"/>
      <c r="K6" s="415"/>
      <c r="L6" s="415"/>
      <c r="M6" s="415"/>
    </row>
    <row r="7" spans="1:16" ht="18">
      <c r="A7" s="450" t="s">
        <v>476</v>
      </c>
      <c r="B7" s="451"/>
      <c r="C7" s="415"/>
      <c r="D7" s="507"/>
      <c r="E7" s="415"/>
      <c r="F7" s="415"/>
      <c r="G7" s="415"/>
      <c r="H7" s="415"/>
      <c r="I7" s="415"/>
      <c r="J7" s="415"/>
      <c r="K7" s="415"/>
      <c r="L7" s="452" t="s">
        <v>475</v>
      </c>
      <c r="M7" s="452"/>
    </row>
    <row r="8" spans="1:16" s="7" customFormat="1" ht="23.1" customHeight="1">
      <c r="A8" s="467" t="s">
        <v>268</v>
      </c>
      <c r="B8" s="471" t="s">
        <v>16</v>
      </c>
      <c r="C8" s="499" t="s">
        <v>91</v>
      </c>
      <c r="D8" s="499" t="s">
        <v>92</v>
      </c>
      <c r="E8" s="499" t="s">
        <v>93</v>
      </c>
      <c r="F8" s="499" t="s">
        <v>511</v>
      </c>
      <c r="G8" s="499"/>
      <c r="H8" s="499"/>
      <c r="I8" s="499" t="s">
        <v>94</v>
      </c>
      <c r="J8" s="499"/>
      <c r="K8" s="499"/>
      <c r="L8" s="504" t="s">
        <v>95</v>
      </c>
      <c r="M8" s="504"/>
    </row>
    <row r="9" spans="1:16" s="7" customFormat="1" ht="23.1" customHeight="1">
      <c r="A9" s="468"/>
      <c r="B9" s="472"/>
      <c r="C9" s="500"/>
      <c r="D9" s="500"/>
      <c r="E9" s="500"/>
      <c r="F9" s="503" t="s">
        <v>502</v>
      </c>
      <c r="G9" s="503"/>
      <c r="H9" s="503"/>
      <c r="I9" s="503" t="s">
        <v>96</v>
      </c>
      <c r="J9" s="503"/>
      <c r="K9" s="503"/>
      <c r="L9" s="505"/>
      <c r="M9" s="505"/>
    </row>
    <row r="10" spans="1:16" s="7" customFormat="1" ht="23.1" customHeight="1">
      <c r="A10" s="468"/>
      <c r="B10" s="472"/>
      <c r="C10" s="501" t="s">
        <v>97</v>
      </c>
      <c r="D10" s="501" t="s">
        <v>98</v>
      </c>
      <c r="E10" s="501" t="s">
        <v>99</v>
      </c>
      <c r="F10" s="69" t="s">
        <v>10</v>
      </c>
      <c r="G10" s="69" t="s">
        <v>100</v>
      </c>
      <c r="H10" s="69" t="s">
        <v>101</v>
      </c>
      <c r="I10" s="69" t="s">
        <v>10</v>
      </c>
      <c r="J10" s="44" t="s">
        <v>102</v>
      </c>
      <c r="K10" s="44" t="s">
        <v>103</v>
      </c>
      <c r="L10" s="505"/>
      <c r="M10" s="505"/>
    </row>
    <row r="11" spans="1:16" s="7" customFormat="1" ht="23.1" customHeight="1">
      <c r="A11" s="469"/>
      <c r="B11" s="473"/>
      <c r="C11" s="502"/>
      <c r="D11" s="502"/>
      <c r="E11" s="502"/>
      <c r="F11" s="73" t="s">
        <v>13</v>
      </c>
      <c r="G11" s="73" t="s">
        <v>104</v>
      </c>
      <c r="H11" s="73" t="s">
        <v>105</v>
      </c>
      <c r="I11" s="73" t="s">
        <v>13</v>
      </c>
      <c r="J11" s="45" t="s">
        <v>106</v>
      </c>
      <c r="K11" s="45" t="s">
        <v>107</v>
      </c>
      <c r="L11" s="506"/>
      <c r="M11" s="506"/>
    </row>
    <row r="12" spans="1:16" ht="39.75" customHeight="1">
      <c r="A12" s="32">
        <v>49</v>
      </c>
      <c r="B12" s="33" t="s">
        <v>345</v>
      </c>
      <c r="C12" s="328">
        <v>3322060</v>
      </c>
      <c r="D12" s="328">
        <v>607846</v>
      </c>
      <c r="E12" s="328">
        <v>3929906</v>
      </c>
      <c r="F12" s="329">
        <f>H12+G12</f>
        <v>1766067</v>
      </c>
      <c r="G12" s="328">
        <v>855811</v>
      </c>
      <c r="H12" s="328">
        <v>910256</v>
      </c>
      <c r="I12" s="329">
        <f>K12+J12</f>
        <v>5695973</v>
      </c>
      <c r="J12" s="328">
        <v>592467</v>
      </c>
      <c r="K12" s="328">
        <v>5103506</v>
      </c>
      <c r="L12" s="404" t="s">
        <v>343</v>
      </c>
      <c r="M12" s="405"/>
    </row>
    <row r="13" spans="1:16" s="215" customFormat="1" ht="39.75" customHeight="1" thickBot="1">
      <c r="A13" s="139">
        <v>5</v>
      </c>
      <c r="B13" s="140" t="s">
        <v>525</v>
      </c>
      <c r="C13" s="160">
        <v>23286733</v>
      </c>
      <c r="D13" s="160">
        <v>10389676</v>
      </c>
      <c r="E13" s="160">
        <v>33676409</v>
      </c>
      <c r="F13" s="160">
        <f>H13+G13</f>
        <v>54072294</v>
      </c>
      <c r="G13" s="141">
        <v>23301509</v>
      </c>
      <c r="H13" s="141">
        <v>30770785</v>
      </c>
      <c r="I13" s="160">
        <f>K13+J13</f>
        <v>87748703</v>
      </c>
      <c r="J13" s="141">
        <v>5871510</v>
      </c>
      <c r="K13" s="141">
        <v>81877193</v>
      </c>
      <c r="L13" s="578" t="s">
        <v>524</v>
      </c>
      <c r="M13" s="578"/>
    </row>
    <row r="14" spans="1:16" ht="39.75" customHeight="1">
      <c r="A14" s="331">
        <v>61</v>
      </c>
      <c r="B14" s="332" t="s">
        <v>346</v>
      </c>
      <c r="C14" s="333">
        <v>5168421</v>
      </c>
      <c r="D14" s="333">
        <v>804897</v>
      </c>
      <c r="E14" s="333">
        <v>5973318</v>
      </c>
      <c r="F14" s="333">
        <f t="shared" ref="F14:F15" si="0">H14+G14</f>
        <v>2853143</v>
      </c>
      <c r="G14" s="333">
        <v>2357215</v>
      </c>
      <c r="H14" s="333">
        <v>495928</v>
      </c>
      <c r="I14" s="333">
        <f t="shared" ref="I14:I15" si="1">K14+J14</f>
        <v>8826461</v>
      </c>
      <c r="J14" s="333">
        <v>750546</v>
      </c>
      <c r="K14" s="333">
        <v>8075915</v>
      </c>
      <c r="L14" s="588" t="s">
        <v>344</v>
      </c>
      <c r="M14" s="589"/>
    </row>
    <row r="15" spans="1:16" s="215" customFormat="1" ht="44.25" customHeight="1">
      <c r="A15" s="474" t="s">
        <v>13</v>
      </c>
      <c r="B15" s="474"/>
      <c r="C15" s="330">
        <f t="shared" ref="C15:J15" si="2">SUM(C12:C14)</f>
        <v>31777214</v>
      </c>
      <c r="D15" s="330">
        <f t="shared" si="2"/>
        <v>11802419</v>
      </c>
      <c r="E15" s="330">
        <f t="shared" si="2"/>
        <v>43579633</v>
      </c>
      <c r="F15" s="330">
        <f t="shared" si="0"/>
        <v>58691504</v>
      </c>
      <c r="G15" s="330">
        <f t="shared" si="2"/>
        <v>26514535</v>
      </c>
      <c r="H15" s="330">
        <f t="shared" si="2"/>
        <v>32176969</v>
      </c>
      <c r="I15" s="330">
        <f t="shared" si="1"/>
        <v>102271137</v>
      </c>
      <c r="J15" s="330">
        <f t="shared" si="2"/>
        <v>7214523</v>
      </c>
      <c r="K15" s="330">
        <f>SUM(K12:K14)</f>
        <v>95056614</v>
      </c>
      <c r="L15" s="587" t="s">
        <v>10</v>
      </c>
      <c r="M15" s="587"/>
    </row>
    <row r="18" spans="3:15" ht="14.25" customHeight="1">
      <c r="C18" s="12"/>
      <c r="E18" s="12"/>
    </row>
    <row r="19" spans="3:15" ht="14.25" customHeight="1">
      <c r="C19" s="12"/>
      <c r="E19" s="12"/>
      <c r="I19" s="125"/>
    </row>
    <row r="20" spans="3:15" ht="14.25" customHeight="1">
      <c r="C20" s="12"/>
      <c r="E20" s="12"/>
      <c r="I20" s="125"/>
    </row>
    <row r="21" spans="3:15" ht="14.25" customHeight="1">
      <c r="C21" s="12"/>
      <c r="E21" s="12"/>
      <c r="K21" s="125"/>
      <c r="L21" s="125"/>
      <c r="M21"/>
      <c r="N21"/>
      <c r="O21" s="125"/>
    </row>
    <row r="22" spans="3:15" ht="14.25" customHeight="1">
      <c r="C22" s="12"/>
      <c r="E22" s="12"/>
      <c r="K22" s="125"/>
      <c r="L22" s="125"/>
      <c r="M22"/>
      <c r="N22"/>
      <c r="O22" s="125"/>
    </row>
  </sheetData>
  <mergeCells count="27">
    <mergeCell ref="A6:M6"/>
    <mergeCell ref="A1:M1"/>
    <mergeCell ref="A2:M2"/>
    <mergeCell ref="A3:M3"/>
    <mergeCell ref="A4:M4"/>
    <mergeCell ref="A5:M5"/>
    <mergeCell ref="A7:B7"/>
    <mergeCell ref="C7:K7"/>
    <mergeCell ref="L7:M7"/>
    <mergeCell ref="A8:A11"/>
    <mergeCell ref="B8:B11"/>
    <mergeCell ref="C8:C9"/>
    <mergeCell ref="D8:D9"/>
    <mergeCell ref="E8:E9"/>
    <mergeCell ref="F8:H8"/>
    <mergeCell ref="I8:K8"/>
    <mergeCell ref="L8:M11"/>
    <mergeCell ref="F9:H9"/>
    <mergeCell ref="I9:K9"/>
    <mergeCell ref="C10:C11"/>
    <mergeCell ref="D10:D11"/>
    <mergeCell ref="E10:E11"/>
    <mergeCell ref="A15:B15"/>
    <mergeCell ref="L15:M15"/>
    <mergeCell ref="L12:M12"/>
    <mergeCell ref="L13:M13"/>
    <mergeCell ref="L14:M14"/>
  </mergeCells>
  <printOptions horizontalCentered="1" verticalCentered="1"/>
  <pageMargins left="0" right="0" top="0" bottom="0" header="0.31496062992125984" footer="0.31496062992125984"/>
  <pageSetup paperSize="9"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DB794-D65A-4904-911C-11D3B15CAC51}">
  <sheetPr codeName="Sheet39">
    <tabColor theme="3" tint="0.39997558519241921"/>
  </sheetPr>
  <dimension ref="A1:N40"/>
  <sheetViews>
    <sheetView view="pageBreakPreview" topLeftCell="A7" zoomScale="90" zoomScaleNormal="100" zoomScaleSheetLayoutView="90" workbookViewId="0">
      <selection activeCell="P44" sqref="P44"/>
    </sheetView>
  </sheetViews>
  <sheetFormatPr defaultColWidth="9.125" defaultRowHeight="15"/>
  <cols>
    <col min="1" max="1" width="7.625" style="46" customWidth="1"/>
    <col min="2" max="2" width="30.625" style="12" customWidth="1"/>
    <col min="3" max="3" width="10.625" style="94" customWidth="1"/>
    <col min="4" max="4" width="9.75" style="12" customWidth="1"/>
    <col min="5" max="5" width="10.375" style="94" customWidth="1"/>
    <col min="6" max="6" width="9.75" style="12" customWidth="1"/>
    <col min="7" max="8" width="8.75" style="12" customWidth="1"/>
    <col min="9" max="9" width="9.75" style="12" customWidth="1"/>
    <col min="10" max="11" width="8.75" style="12" customWidth="1"/>
    <col min="12" max="12" width="25.625" style="12" customWidth="1"/>
    <col min="13" max="13" width="7.625" style="12" customWidth="1"/>
    <col min="14" max="16384" width="9.125" style="12"/>
  </cols>
  <sheetData>
    <row r="1" spans="1:14" s="5" customFormat="1" ht="47.25" customHeight="1">
      <c r="A1" s="406"/>
      <c r="B1" s="352"/>
      <c r="C1" s="352"/>
      <c r="D1" s="352"/>
      <c r="E1" s="352"/>
      <c r="F1" s="352"/>
      <c r="G1" s="352"/>
      <c r="H1" s="352"/>
      <c r="I1" s="352"/>
      <c r="J1" s="352"/>
      <c r="K1" s="352"/>
      <c r="L1" s="352"/>
      <c r="M1" s="352"/>
      <c r="N1" s="10"/>
    </row>
    <row r="2" spans="1:14" ht="18" customHeight="1">
      <c r="A2" s="407" t="s">
        <v>108</v>
      </c>
      <c r="B2" s="407"/>
      <c r="C2" s="407"/>
      <c r="D2" s="407"/>
      <c r="E2" s="407"/>
      <c r="F2" s="407"/>
      <c r="G2" s="407"/>
      <c r="H2" s="407"/>
      <c r="I2" s="407"/>
      <c r="J2" s="407"/>
      <c r="K2" s="407"/>
      <c r="L2" s="407"/>
    </row>
    <row r="3" spans="1:14" ht="18" customHeight="1">
      <c r="A3" s="407" t="s">
        <v>1</v>
      </c>
      <c r="B3" s="407"/>
      <c r="C3" s="407"/>
      <c r="D3" s="407"/>
      <c r="E3" s="407"/>
      <c r="F3" s="407"/>
      <c r="G3" s="407"/>
      <c r="H3" s="407"/>
      <c r="I3" s="407"/>
      <c r="J3" s="407"/>
      <c r="K3" s="407"/>
      <c r="L3" s="407"/>
      <c r="M3" s="407"/>
      <c r="N3" s="100"/>
    </row>
    <row r="4" spans="1:14" ht="15.75" customHeight="1">
      <c r="A4" s="415" t="s">
        <v>109</v>
      </c>
      <c r="B4" s="415"/>
      <c r="C4" s="415"/>
      <c r="D4" s="415"/>
      <c r="E4" s="415"/>
      <c r="F4" s="415"/>
      <c r="G4" s="415"/>
      <c r="H4" s="415"/>
      <c r="I4" s="415"/>
      <c r="J4" s="415"/>
      <c r="K4" s="415"/>
      <c r="L4" s="415"/>
    </row>
    <row r="5" spans="1:14" ht="15.75" customHeight="1">
      <c r="A5" s="415" t="s">
        <v>135</v>
      </c>
      <c r="B5" s="415"/>
      <c r="C5" s="415"/>
      <c r="D5" s="415"/>
      <c r="E5" s="415"/>
      <c r="F5" s="415"/>
      <c r="G5" s="415"/>
      <c r="H5" s="415"/>
      <c r="I5" s="415"/>
      <c r="J5" s="415"/>
      <c r="K5" s="415"/>
      <c r="L5" s="415"/>
    </row>
    <row r="6" spans="1:14" ht="15.75" customHeight="1">
      <c r="A6" s="415">
        <v>2022</v>
      </c>
      <c r="B6" s="415"/>
      <c r="C6" s="415"/>
      <c r="D6" s="415"/>
      <c r="E6" s="415"/>
      <c r="F6" s="415"/>
      <c r="G6" s="415"/>
      <c r="H6" s="415"/>
      <c r="I6" s="415"/>
      <c r="J6" s="415"/>
      <c r="K6" s="415"/>
      <c r="L6" s="415"/>
      <c r="M6" s="415"/>
    </row>
    <row r="7" spans="1:14" ht="16.5" customHeight="1">
      <c r="A7" s="450" t="s">
        <v>478</v>
      </c>
      <c r="B7" s="451"/>
      <c r="C7" s="515"/>
      <c r="D7" s="516"/>
      <c r="E7" s="515"/>
      <c r="F7" s="515"/>
      <c r="G7" s="515"/>
      <c r="H7" s="515"/>
      <c r="I7" s="515"/>
      <c r="J7" s="515"/>
      <c r="K7" s="515"/>
      <c r="L7" s="452" t="s">
        <v>477</v>
      </c>
      <c r="M7" s="452"/>
    </row>
    <row r="8" spans="1:14" ht="21" customHeight="1">
      <c r="A8" s="467" t="s">
        <v>287</v>
      </c>
      <c r="B8" s="471" t="s">
        <v>16</v>
      </c>
      <c r="C8" s="466" t="s">
        <v>91</v>
      </c>
      <c r="D8" s="466" t="s">
        <v>92</v>
      </c>
      <c r="E8" s="466" t="s">
        <v>93</v>
      </c>
      <c r="F8" s="466" t="s">
        <v>501</v>
      </c>
      <c r="G8" s="466"/>
      <c r="H8" s="466"/>
      <c r="I8" s="466" t="s">
        <v>94</v>
      </c>
      <c r="J8" s="466"/>
      <c r="K8" s="466"/>
      <c r="L8" s="524" t="s">
        <v>95</v>
      </c>
      <c r="M8" s="525"/>
    </row>
    <row r="9" spans="1:14" ht="21" customHeight="1">
      <c r="A9" s="468"/>
      <c r="B9" s="472"/>
      <c r="C9" s="399"/>
      <c r="D9" s="399"/>
      <c r="E9" s="399"/>
      <c r="F9" s="530" t="s">
        <v>502</v>
      </c>
      <c r="G9" s="530"/>
      <c r="H9" s="530"/>
      <c r="I9" s="530" t="s">
        <v>96</v>
      </c>
      <c r="J9" s="530"/>
      <c r="K9" s="530"/>
      <c r="L9" s="526"/>
      <c r="M9" s="527"/>
    </row>
    <row r="10" spans="1:14" ht="26.1" customHeight="1">
      <c r="A10" s="468"/>
      <c r="B10" s="472"/>
      <c r="C10" s="517" t="s">
        <v>97</v>
      </c>
      <c r="D10" s="517" t="s">
        <v>98</v>
      </c>
      <c r="E10" s="517" t="s">
        <v>99</v>
      </c>
      <c r="F10" s="69" t="s">
        <v>10</v>
      </c>
      <c r="G10" s="69" t="s">
        <v>100</v>
      </c>
      <c r="H10" s="69" t="s">
        <v>101</v>
      </c>
      <c r="I10" s="69" t="s">
        <v>10</v>
      </c>
      <c r="J10" s="69" t="s">
        <v>102</v>
      </c>
      <c r="K10" s="69" t="s">
        <v>103</v>
      </c>
      <c r="L10" s="526"/>
      <c r="M10" s="527"/>
    </row>
    <row r="11" spans="1:14" ht="26.1" customHeight="1">
      <c r="A11" s="469"/>
      <c r="B11" s="473"/>
      <c r="C11" s="518"/>
      <c r="D11" s="518"/>
      <c r="E11" s="518"/>
      <c r="F11" s="73" t="s">
        <v>13</v>
      </c>
      <c r="G11" s="73" t="s">
        <v>104</v>
      </c>
      <c r="H11" s="73" t="s">
        <v>105</v>
      </c>
      <c r="I11" s="73" t="s">
        <v>13</v>
      </c>
      <c r="J11" s="73" t="s">
        <v>106</v>
      </c>
      <c r="K11" s="73" t="s">
        <v>107</v>
      </c>
      <c r="L11" s="528"/>
      <c r="M11" s="529"/>
    </row>
    <row r="12" spans="1:14" ht="24" customHeight="1" thickBot="1">
      <c r="A12" s="38">
        <v>4922</v>
      </c>
      <c r="B12" s="39" t="s">
        <v>347</v>
      </c>
      <c r="C12" s="120">
        <v>286733</v>
      </c>
      <c r="D12" s="120">
        <v>84169</v>
      </c>
      <c r="E12" s="120">
        <v>370902</v>
      </c>
      <c r="F12" s="120">
        <f>H12+G12</f>
        <v>110395</v>
      </c>
      <c r="G12" s="129">
        <v>67765</v>
      </c>
      <c r="H12" s="129">
        <v>42630</v>
      </c>
      <c r="I12" s="120">
        <f>K12+J12</f>
        <v>481297</v>
      </c>
      <c r="J12" s="129">
        <v>42452</v>
      </c>
      <c r="K12" s="129">
        <v>438845</v>
      </c>
      <c r="L12" s="485" t="s">
        <v>349</v>
      </c>
      <c r="M12" s="485"/>
    </row>
    <row r="13" spans="1:14" ht="24" customHeight="1" thickBot="1">
      <c r="A13" s="41">
        <v>4923</v>
      </c>
      <c r="B13" s="42" t="s">
        <v>348</v>
      </c>
      <c r="C13" s="160">
        <v>1621616</v>
      </c>
      <c r="D13" s="160">
        <v>332559</v>
      </c>
      <c r="E13" s="160">
        <v>1954175</v>
      </c>
      <c r="F13" s="160">
        <f t="shared" ref="F13:F17" si="0">H13+G13</f>
        <v>858769</v>
      </c>
      <c r="G13" s="141">
        <v>391476</v>
      </c>
      <c r="H13" s="141">
        <v>467293</v>
      </c>
      <c r="I13" s="160">
        <f t="shared" ref="I13:I17" si="1">K13+J13</f>
        <v>2812944</v>
      </c>
      <c r="J13" s="141">
        <v>456591</v>
      </c>
      <c r="K13" s="141">
        <v>2356353</v>
      </c>
      <c r="L13" s="484" t="s">
        <v>139</v>
      </c>
      <c r="M13" s="484"/>
    </row>
    <row r="14" spans="1:14" ht="35.1" customHeight="1" thickBot="1">
      <c r="A14" s="38">
        <v>4924</v>
      </c>
      <c r="B14" s="39" t="s">
        <v>350</v>
      </c>
      <c r="C14" s="120">
        <v>986245</v>
      </c>
      <c r="D14" s="120">
        <v>136314</v>
      </c>
      <c r="E14" s="120">
        <v>1122559</v>
      </c>
      <c r="F14" s="120">
        <f t="shared" si="0"/>
        <v>644725</v>
      </c>
      <c r="G14" s="129">
        <v>341371</v>
      </c>
      <c r="H14" s="129">
        <v>303354</v>
      </c>
      <c r="I14" s="120">
        <f t="shared" si="1"/>
        <v>1767284</v>
      </c>
      <c r="J14" s="129">
        <v>60543</v>
      </c>
      <c r="K14" s="129">
        <v>1706741</v>
      </c>
      <c r="L14" s="485" t="s">
        <v>354</v>
      </c>
      <c r="M14" s="485"/>
    </row>
    <row r="15" spans="1:14" ht="35.1" customHeight="1" thickBot="1">
      <c r="A15" s="41">
        <v>4925</v>
      </c>
      <c r="B15" s="42" t="s">
        <v>352</v>
      </c>
      <c r="C15" s="160">
        <v>427466</v>
      </c>
      <c r="D15" s="160">
        <v>54804</v>
      </c>
      <c r="E15" s="160">
        <v>482270</v>
      </c>
      <c r="F15" s="160">
        <f t="shared" si="0"/>
        <v>152178</v>
      </c>
      <c r="G15" s="141">
        <v>55198</v>
      </c>
      <c r="H15" s="141">
        <v>96980</v>
      </c>
      <c r="I15" s="160">
        <f t="shared" si="1"/>
        <v>634448</v>
      </c>
      <c r="J15" s="141">
        <v>32881</v>
      </c>
      <c r="K15" s="141">
        <v>601567</v>
      </c>
      <c r="L15" s="484" t="s">
        <v>353</v>
      </c>
      <c r="M15" s="484"/>
    </row>
    <row r="16" spans="1:14" ht="36.75" customHeight="1" thickBot="1">
      <c r="A16" s="268">
        <v>5</v>
      </c>
      <c r="B16" s="269" t="s">
        <v>525</v>
      </c>
      <c r="C16" s="275">
        <v>23286731</v>
      </c>
      <c r="D16" s="275">
        <v>10389676</v>
      </c>
      <c r="E16" s="275">
        <v>33676407</v>
      </c>
      <c r="F16" s="334">
        <f t="shared" si="0"/>
        <v>54072295</v>
      </c>
      <c r="G16" s="275">
        <v>23301510</v>
      </c>
      <c r="H16" s="275">
        <v>30770785</v>
      </c>
      <c r="I16" s="334">
        <f t="shared" si="1"/>
        <v>87748702</v>
      </c>
      <c r="J16" s="275">
        <v>5871510</v>
      </c>
      <c r="K16" s="275">
        <v>81877192</v>
      </c>
      <c r="L16" s="586" t="s">
        <v>524</v>
      </c>
      <c r="M16" s="586"/>
    </row>
    <row r="17" spans="1:13" s="215" customFormat="1" ht="24" customHeight="1">
      <c r="A17" s="301">
        <v>61</v>
      </c>
      <c r="B17" s="188" t="s">
        <v>346</v>
      </c>
      <c r="C17" s="302">
        <v>5168421</v>
      </c>
      <c r="D17" s="302">
        <v>804897</v>
      </c>
      <c r="E17" s="302">
        <v>5973318</v>
      </c>
      <c r="F17" s="302">
        <f t="shared" si="0"/>
        <v>2853143</v>
      </c>
      <c r="G17" s="303">
        <v>2357215</v>
      </c>
      <c r="H17" s="303">
        <v>495928</v>
      </c>
      <c r="I17" s="302">
        <f t="shared" si="1"/>
        <v>8826461</v>
      </c>
      <c r="J17" s="303">
        <v>750546</v>
      </c>
      <c r="K17" s="303">
        <v>8075915</v>
      </c>
      <c r="L17" s="483" t="s">
        <v>344</v>
      </c>
      <c r="M17" s="483"/>
    </row>
    <row r="18" spans="1:13" ht="40.5" customHeight="1">
      <c r="A18" s="566" t="s">
        <v>13</v>
      </c>
      <c r="B18" s="566"/>
      <c r="C18" s="144">
        <f t="shared" ref="C18:J18" si="2">SUM(C12:C17)</f>
        <v>31777212</v>
      </c>
      <c r="D18" s="144">
        <f t="shared" si="2"/>
        <v>11802419</v>
      </c>
      <c r="E18" s="144">
        <f t="shared" si="2"/>
        <v>43579631</v>
      </c>
      <c r="F18" s="144">
        <f t="shared" si="2"/>
        <v>58691505</v>
      </c>
      <c r="G18" s="144">
        <f t="shared" si="2"/>
        <v>26514535</v>
      </c>
      <c r="H18" s="144">
        <f t="shared" si="2"/>
        <v>32176970</v>
      </c>
      <c r="I18" s="144">
        <f>SUM(I12:I17)</f>
        <v>102271136</v>
      </c>
      <c r="J18" s="144">
        <f t="shared" si="2"/>
        <v>7214523</v>
      </c>
      <c r="K18" s="144">
        <f>SUM(K12:K17)</f>
        <v>95056613</v>
      </c>
      <c r="L18" s="561" t="s">
        <v>10</v>
      </c>
      <c r="M18" s="561"/>
    </row>
    <row r="22" spans="1:13" ht="14.25">
      <c r="C22" s="12"/>
      <c r="E22" s="12"/>
    </row>
    <row r="23" spans="1:13" ht="14.25">
      <c r="C23" s="12"/>
      <c r="E23" s="12"/>
    </row>
    <row r="24" spans="1:13" ht="14.25">
      <c r="C24" s="12"/>
      <c r="E24" s="12"/>
    </row>
    <row r="25" spans="1:13" ht="14.25">
      <c r="C25" s="12"/>
      <c r="E25" s="12"/>
    </row>
    <row r="26" spans="1:13" ht="14.25">
      <c r="A26" s="12"/>
      <c r="C26" s="12"/>
      <c r="E26" s="12"/>
    </row>
    <row r="27" spans="1:13" ht="14.25">
      <c r="A27" s="12"/>
      <c r="C27" s="12"/>
      <c r="E27" s="12"/>
    </row>
    <row r="28" spans="1:13" ht="14.25">
      <c r="A28" s="12"/>
      <c r="C28" s="12"/>
      <c r="E28" s="12"/>
    </row>
    <row r="29" spans="1:13" ht="14.25">
      <c r="A29" s="12"/>
      <c r="C29" s="12"/>
      <c r="E29" s="12"/>
    </row>
    <row r="30" spans="1:13" ht="14.25">
      <c r="A30" s="12"/>
      <c r="C30" s="12"/>
      <c r="E30" s="12"/>
    </row>
    <row r="31" spans="1:13" ht="14.25">
      <c r="A31" s="12"/>
      <c r="C31" s="12"/>
      <c r="E31" s="12"/>
    </row>
    <row r="32" spans="1:13" ht="14.25">
      <c r="A32" s="12"/>
      <c r="C32" s="12"/>
      <c r="E32" s="12"/>
    </row>
    <row r="33" spans="1:5" ht="14.25">
      <c r="A33" s="12"/>
      <c r="C33" s="12"/>
      <c r="E33" s="12"/>
    </row>
    <row r="34" spans="1:5" ht="14.25">
      <c r="A34" s="12"/>
      <c r="C34" s="12"/>
      <c r="E34" s="12"/>
    </row>
    <row r="35" spans="1:5" ht="14.25">
      <c r="A35" s="12"/>
      <c r="C35" s="12"/>
      <c r="E35" s="12"/>
    </row>
    <row r="36" spans="1:5" ht="14.25">
      <c r="A36" s="12"/>
      <c r="C36" s="12"/>
      <c r="E36" s="12"/>
    </row>
    <row r="37" spans="1:5">
      <c r="A37" s="12"/>
    </row>
    <row r="38" spans="1:5">
      <c r="A38" s="12"/>
    </row>
    <row r="39" spans="1:5">
      <c r="A39" s="12"/>
    </row>
    <row r="40" spans="1:5">
      <c r="A40" s="12"/>
    </row>
  </sheetData>
  <mergeCells count="30">
    <mergeCell ref="A6:M6"/>
    <mergeCell ref="A1:M1"/>
    <mergeCell ref="A2:L2"/>
    <mergeCell ref="A3:M3"/>
    <mergeCell ref="A4:L4"/>
    <mergeCell ref="A5:L5"/>
    <mergeCell ref="A7:B7"/>
    <mergeCell ref="C7:K7"/>
    <mergeCell ref="L7:M7"/>
    <mergeCell ref="A8:A11"/>
    <mergeCell ref="B8:B11"/>
    <mergeCell ref="C8:C9"/>
    <mergeCell ref="D8:D9"/>
    <mergeCell ref="E8:E9"/>
    <mergeCell ref="F8:H8"/>
    <mergeCell ref="I8:K8"/>
    <mergeCell ref="L17:M17"/>
    <mergeCell ref="A18:B18"/>
    <mergeCell ref="L18:M18"/>
    <mergeCell ref="L8:M11"/>
    <mergeCell ref="F9:H9"/>
    <mergeCell ref="I9:K9"/>
    <mergeCell ref="C10:C11"/>
    <mergeCell ref="D10:D11"/>
    <mergeCell ref="E10:E11"/>
    <mergeCell ref="L12:M12"/>
    <mergeCell ref="L13:M13"/>
    <mergeCell ref="L14:M14"/>
    <mergeCell ref="L15:M15"/>
    <mergeCell ref="L16:M16"/>
  </mergeCells>
  <printOptions horizontalCentered="1" verticalCentered="1"/>
  <pageMargins left="0" right="0" top="0" bottom="0" header="0.31496062992125984" footer="0.31496062992125984"/>
  <pageSetup paperSize="9" scale="8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1C3AE-2472-4B08-A4E0-11F87978A507}">
  <sheetPr codeName="Sheet40">
    <tabColor theme="4"/>
  </sheetPr>
  <dimension ref="A1:M16"/>
  <sheetViews>
    <sheetView view="pageBreakPreview" topLeftCell="A7" zoomScaleNormal="100" zoomScaleSheetLayoutView="100" workbookViewId="0">
      <selection activeCell="P44" sqref="P44"/>
    </sheetView>
  </sheetViews>
  <sheetFormatPr defaultColWidth="9.125" defaultRowHeight="14.25"/>
  <cols>
    <col min="1" max="1" width="6.625" style="46" customWidth="1"/>
    <col min="2" max="2" width="30.625" style="12" customWidth="1"/>
    <col min="3" max="3" width="10.5" style="12" customWidth="1"/>
    <col min="4" max="4" width="10.75" style="12" customWidth="1"/>
    <col min="5" max="5" width="12.5" style="12" customWidth="1"/>
    <col min="6" max="6" width="12.125" style="12" customWidth="1"/>
    <col min="7" max="8" width="10.125" style="12" customWidth="1"/>
    <col min="9" max="9" width="13.5" style="12" customWidth="1"/>
    <col min="10" max="10" width="25.625" style="12" customWidth="1"/>
    <col min="11" max="11" width="6.625" style="12" customWidth="1"/>
    <col min="12" max="14" width="9.125" style="12"/>
    <col min="15" max="15" width="11.375" style="12" bestFit="1" customWidth="1"/>
    <col min="16" max="16384" width="9.125" style="12"/>
  </cols>
  <sheetData>
    <row r="1" spans="1:13" s="5" customFormat="1" ht="47.25" customHeight="1">
      <c r="A1" s="406"/>
      <c r="B1" s="406"/>
      <c r="C1" s="406"/>
      <c r="D1" s="406"/>
      <c r="E1" s="406"/>
      <c r="F1" s="406"/>
      <c r="G1" s="406"/>
      <c r="H1" s="406"/>
      <c r="I1" s="406"/>
      <c r="J1" s="406"/>
      <c r="K1" s="406"/>
      <c r="L1" s="10"/>
    </row>
    <row r="2" spans="1:13" ht="18" customHeight="1">
      <c r="A2" s="407" t="s">
        <v>124</v>
      </c>
      <c r="B2" s="407"/>
      <c r="C2" s="407"/>
      <c r="D2" s="407"/>
      <c r="E2" s="407"/>
      <c r="F2" s="407"/>
      <c r="G2" s="407"/>
      <c r="H2" s="407"/>
      <c r="I2" s="407"/>
      <c r="J2" s="407"/>
      <c r="K2" s="407"/>
    </row>
    <row r="3" spans="1:13" ht="18" customHeight="1">
      <c r="A3" s="407" t="s">
        <v>1</v>
      </c>
      <c r="B3" s="407"/>
      <c r="C3" s="407"/>
      <c r="D3" s="407"/>
      <c r="E3" s="407"/>
      <c r="F3" s="407"/>
      <c r="G3" s="407"/>
      <c r="H3" s="407"/>
      <c r="I3" s="407"/>
      <c r="J3" s="407"/>
      <c r="K3" s="407"/>
    </row>
    <row r="4" spans="1:13" ht="15.75" customHeight="1">
      <c r="A4" s="415" t="s">
        <v>125</v>
      </c>
      <c r="B4" s="415"/>
      <c r="C4" s="415"/>
      <c r="D4" s="415"/>
      <c r="E4" s="415"/>
      <c r="F4" s="415"/>
      <c r="G4" s="415"/>
      <c r="H4" s="415"/>
      <c r="I4" s="415"/>
      <c r="J4" s="415"/>
      <c r="K4" s="415"/>
    </row>
    <row r="5" spans="1:13" ht="15.75" customHeight="1">
      <c r="A5" s="415" t="s">
        <v>135</v>
      </c>
      <c r="B5" s="415"/>
      <c r="C5" s="415"/>
      <c r="D5" s="415"/>
      <c r="E5" s="415"/>
      <c r="F5" s="415"/>
      <c r="G5" s="415"/>
      <c r="H5" s="415"/>
      <c r="I5" s="415"/>
      <c r="J5" s="415"/>
      <c r="K5" s="415"/>
    </row>
    <row r="6" spans="1:13" ht="15.75" customHeight="1">
      <c r="A6" s="415">
        <v>2022</v>
      </c>
      <c r="B6" s="415"/>
      <c r="C6" s="415"/>
      <c r="D6" s="415"/>
      <c r="E6" s="415"/>
      <c r="F6" s="415"/>
      <c r="G6" s="415"/>
      <c r="H6" s="415"/>
      <c r="I6" s="415"/>
      <c r="J6" s="415"/>
      <c r="K6" s="415"/>
    </row>
    <row r="7" spans="1:13" ht="15.75" customHeight="1">
      <c r="A7" s="488" t="s">
        <v>479</v>
      </c>
      <c r="B7" s="489"/>
      <c r="C7" s="498"/>
      <c r="D7" s="534"/>
      <c r="E7" s="498"/>
      <c r="F7" s="498"/>
      <c r="G7" s="498"/>
      <c r="H7" s="498"/>
      <c r="I7" s="498"/>
      <c r="J7" s="497" t="s">
        <v>147</v>
      </c>
      <c r="K7" s="497"/>
    </row>
    <row r="8" spans="1:13" s="7" customFormat="1" ht="32.25" customHeight="1">
      <c r="A8" s="592" t="s">
        <v>272</v>
      </c>
      <c r="B8" s="593" t="s">
        <v>16</v>
      </c>
      <c r="C8" s="456" t="s">
        <v>111</v>
      </c>
      <c r="D8" s="455"/>
      <c r="E8" s="499" t="s">
        <v>112</v>
      </c>
      <c r="F8" s="499" t="s">
        <v>471</v>
      </c>
      <c r="G8" s="499" t="s">
        <v>504</v>
      </c>
      <c r="H8" s="499" t="s">
        <v>518</v>
      </c>
      <c r="I8" s="499" t="s">
        <v>113</v>
      </c>
      <c r="J8" s="524" t="s">
        <v>95</v>
      </c>
      <c r="K8" s="525"/>
    </row>
    <row r="9" spans="1:13" s="7" customFormat="1" ht="24.75" customHeight="1">
      <c r="A9" s="544"/>
      <c r="B9" s="542"/>
      <c r="C9" s="594" t="s">
        <v>114</v>
      </c>
      <c r="D9" s="595"/>
      <c r="E9" s="500"/>
      <c r="F9" s="500"/>
      <c r="G9" s="500"/>
      <c r="H9" s="500"/>
      <c r="I9" s="500"/>
      <c r="J9" s="526"/>
      <c r="K9" s="527"/>
    </row>
    <row r="10" spans="1:13" s="7" customFormat="1" ht="30" customHeight="1">
      <c r="A10" s="544"/>
      <c r="B10" s="542"/>
      <c r="C10" s="44" t="s">
        <v>115</v>
      </c>
      <c r="D10" s="44" t="s">
        <v>33</v>
      </c>
      <c r="E10" s="501" t="s">
        <v>116</v>
      </c>
      <c r="F10" s="501" t="s">
        <v>117</v>
      </c>
      <c r="G10" s="132" t="s">
        <v>118</v>
      </c>
      <c r="H10" s="132" t="s">
        <v>118</v>
      </c>
      <c r="I10" s="501" t="s">
        <v>119</v>
      </c>
      <c r="J10" s="526"/>
      <c r="K10" s="527"/>
    </row>
    <row r="11" spans="1:13" s="7" customFormat="1" ht="48.75" customHeight="1">
      <c r="A11" s="545"/>
      <c r="B11" s="543"/>
      <c r="C11" s="45" t="s">
        <v>120</v>
      </c>
      <c r="D11" s="45" t="s">
        <v>121</v>
      </c>
      <c r="E11" s="502"/>
      <c r="F11" s="502"/>
      <c r="G11" s="45" t="s">
        <v>122</v>
      </c>
      <c r="H11" s="45" t="s">
        <v>123</v>
      </c>
      <c r="I11" s="502"/>
      <c r="J11" s="528"/>
      <c r="K11" s="529"/>
    </row>
    <row r="12" spans="1:13" ht="39.950000000000003" customHeight="1" thickBot="1">
      <c r="A12" s="30">
        <v>49</v>
      </c>
      <c r="B12" s="122" t="s">
        <v>345</v>
      </c>
      <c r="C12" s="179">
        <v>1310414</v>
      </c>
      <c r="D12" s="179">
        <v>2011645</v>
      </c>
      <c r="E12" s="179">
        <v>75572</v>
      </c>
      <c r="F12" s="179">
        <v>109534</v>
      </c>
      <c r="G12" s="180">
        <v>15.02</v>
      </c>
      <c r="H12" s="180">
        <v>15.98</v>
      </c>
      <c r="I12" s="179">
        <v>38751</v>
      </c>
      <c r="J12" s="580" t="s">
        <v>343</v>
      </c>
      <c r="K12" s="581"/>
    </row>
    <row r="13" spans="1:13" s="215" customFormat="1" ht="39.950000000000003" customHeight="1" thickTop="1" thickBot="1">
      <c r="A13" s="597">
        <v>5</v>
      </c>
      <c r="B13" s="42" t="s">
        <v>525</v>
      </c>
      <c r="C13" s="182">
        <v>11377668</v>
      </c>
      <c r="D13" s="182">
        <v>11909063</v>
      </c>
      <c r="E13" s="599">
        <v>746887.42265297531</v>
      </c>
      <c r="F13" s="599">
        <v>1946122.1583978354</v>
      </c>
      <c r="G13" s="338">
        <f>23301510/87748702*100</f>
        <v>26.554820149932247</v>
      </c>
      <c r="H13" s="338">
        <f>30770785/87748702*100</f>
        <v>35.066940363402757</v>
      </c>
      <c r="I13" s="599">
        <v>264123.4890993369</v>
      </c>
      <c r="J13" s="582" t="s">
        <v>524</v>
      </c>
      <c r="K13" s="583"/>
    </row>
    <row r="14" spans="1:13" ht="50.1" customHeight="1">
      <c r="A14" s="322">
        <v>61</v>
      </c>
      <c r="B14" s="323" t="s">
        <v>346</v>
      </c>
      <c r="C14" s="335">
        <v>4003348</v>
      </c>
      <c r="D14" s="336">
        <v>1165073</v>
      </c>
      <c r="E14" s="335">
        <v>3071115</v>
      </c>
      <c r="F14" s="335">
        <v>4538026</v>
      </c>
      <c r="G14" s="337">
        <v>26.71</v>
      </c>
      <c r="H14" s="337">
        <v>5.62</v>
      </c>
      <c r="I14" s="335">
        <v>599009</v>
      </c>
      <c r="J14" s="590" t="s">
        <v>344</v>
      </c>
      <c r="K14" s="591"/>
    </row>
    <row r="15" spans="1:13" s="267" customFormat="1" ht="45" customHeight="1">
      <c r="A15" s="574" t="s">
        <v>13</v>
      </c>
      <c r="B15" s="575"/>
      <c r="C15" s="601">
        <v>16691431</v>
      </c>
      <c r="D15" s="601">
        <f>SUM(D12:D14)</f>
        <v>15085781</v>
      </c>
      <c r="E15" s="601">
        <v>440038</v>
      </c>
      <c r="F15" s="602">
        <v>1032666</v>
      </c>
      <c r="G15" s="603">
        <v>25.93</v>
      </c>
      <c r="H15" s="603">
        <v>31.46</v>
      </c>
      <c r="I15" s="604">
        <v>152497</v>
      </c>
      <c r="J15" s="605" t="s">
        <v>10</v>
      </c>
      <c r="K15" s="606"/>
      <c r="L15" s="215"/>
      <c r="M15" s="215"/>
    </row>
    <row r="16" spans="1:13" ht="14.25" customHeight="1">
      <c r="A16" s="536" t="s">
        <v>133</v>
      </c>
      <c r="B16" s="536"/>
      <c r="C16" s="536"/>
      <c r="D16" s="536"/>
      <c r="E16" s="536"/>
      <c r="F16" s="536"/>
      <c r="G16" s="537" t="s">
        <v>134</v>
      </c>
      <c r="H16" s="537"/>
      <c r="I16" s="537"/>
      <c r="J16" s="537"/>
      <c r="K16" s="537"/>
      <c r="L16" s="61"/>
      <c r="M16" s="61"/>
    </row>
  </sheetData>
  <mergeCells count="29">
    <mergeCell ref="A6:K6"/>
    <mergeCell ref="A1:K1"/>
    <mergeCell ref="A2:K2"/>
    <mergeCell ref="A3:K3"/>
    <mergeCell ref="A4:K4"/>
    <mergeCell ref="A5:K5"/>
    <mergeCell ref="A7:B7"/>
    <mergeCell ref="C7:I7"/>
    <mergeCell ref="J7:K7"/>
    <mergeCell ref="A8:A11"/>
    <mergeCell ref="B8:B11"/>
    <mergeCell ref="C8:D8"/>
    <mergeCell ref="E8:E9"/>
    <mergeCell ref="F8:F9"/>
    <mergeCell ref="G8:G9"/>
    <mergeCell ref="H8:H9"/>
    <mergeCell ref="I8:I9"/>
    <mergeCell ref="J8:K11"/>
    <mergeCell ref="C9:D9"/>
    <mergeCell ref="E10:E11"/>
    <mergeCell ref="F10:F11"/>
    <mergeCell ref="I10:I11"/>
    <mergeCell ref="A15:B15"/>
    <mergeCell ref="J15:K15"/>
    <mergeCell ref="A16:F16"/>
    <mergeCell ref="G16:K16"/>
    <mergeCell ref="J12:K12"/>
    <mergeCell ref="J13:K13"/>
    <mergeCell ref="J14:K14"/>
  </mergeCells>
  <printOptions horizontalCentered="1" verticalCentered="1"/>
  <pageMargins left="0" right="0" top="0" bottom="0" header="0.31496062992125984" footer="0.31496062992125984"/>
  <pageSetup paperSize="9" scale="8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39997558519241921"/>
  </sheetPr>
  <dimension ref="A1:L43"/>
  <sheetViews>
    <sheetView view="pageBreakPreview" topLeftCell="A13" zoomScale="70" zoomScaleNormal="100" zoomScaleSheetLayoutView="70" workbookViewId="0">
      <selection activeCell="P44" sqref="P44"/>
    </sheetView>
  </sheetViews>
  <sheetFormatPr defaultColWidth="9.125" defaultRowHeight="15"/>
  <cols>
    <col min="1" max="1" width="5.625" style="7" customWidth="1"/>
    <col min="2" max="2" width="50.625" style="76" customWidth="1"/>
    <col min="3" max="3" width="9.625" style="7" customWidth="1"/>
    <col min="4" max="4" width="50.625" style="76" customWidth="1"/>
    <col min="5" max="5" width="5.625" style="9" customWidth="1"/>
    <col min="6" max="16384" width="9.125" style="7"/>
  </cols>
  <sheetData>
    <row r="1" spans="1:12" s="5" customFormat="1" ht="37.5" customHeight="1">
      <c r="F1" s="6"/>
      <c r="G1" s="6"/>
      <c r="H1" s="6"/>
      <c r="I1" s="6"/>
      <c r="J1" s="6"/>
      <c r="K1" s="6"/>
      <c r="L1" s="6"/>
    </row>
    <row r="2" spans="1:12" ht="23.45" customHeight="1">
      <c r="B2" s="355" t="s">
        <v>371</v>
      </c>
      <c r="C2" s="355"/>
      <c r="D2" s="355"/>
      <c r="E2" s="355"/>
      <c r="F2" s="137"/>
      <c r="G2" s="137"/>
      <c r="H2" s="137"/>
    </row>
    <row r="3" spans="1:12" ht="14.25" customHeight="1">
      <c r="B3" s="358" t="s">
        <v>372</v>
      </c>
      <c r="C3" s="358"/>
      <c r="D3" s="358"/>
      <c r="E3" s="358"/>
    </row>
    <row r="4" spans="1:12" ht="37.5" customHeight="1">
      <c r="A4" s="75" t="s">
        <v>277</v>
      </c>
      <c r="B4" s="47" t="s">
        <v>276</v>
      </c>
      <c r="C4" s="47"/>
      <c r="D4" s="67" t="s">
        <v>482</v>
      </c>
      <c r="E4" s="48" t="s">
        <v>278</v>
      </c>
    </row>
    <row r="5" spans="1:12" s="8" customFormat="1" ht="14.25">
      <c r="A5" s="49"/>
      <c r="B5" s="77" t="s">
        <v>150</v>
      </c>
      <c r="C5" s="95"/>
      <c r="D5" s="79" t="s">
        <v>280</v>
      </c>
      <c r="E5" s="49"/>
      <c r="F5" s="8" t="s">
        <v>28</v>
      </c>
    </row>
    <row r="6" spans="1:12" s="8" customFormat="1" ht="14.25">
      <c r="A6" s="50"/>
      <c r="B6" s="82" t="s">
        <v>158</v>
      </c>
      <c r="C6" s="96"/>
      <c r="D6" s="84" t="s">
        <v>281</v>
      </c>
      <c r="E6" s="50"/>
    </row>
    <row r="7" spans="1:12" s="8" customFormat="1" ht="13.5" customHeight="1">
      <c r="A7" s="174"/>
      <c r="B7" s="77" t="s">
        <v>279</v>
      </c>
      <c r="C7" s="97"/>
      <c r="D7" s="79" t="s">
        <v>438</v>
      </c>
      <c r="E7" s="49"/>
    </row>
    <row r="8" spans="1:12" s="8" customFormat="1" ht="14.25">
      <c r="A8" s="50"/>
      <c r="B8" s="82" t="s">
        <v>265</v>
      </c>
      <c r="C8" s="96"/>
      <c r="D8" s="84" t="s">
        <v>264</v>
      </c>
      <c r="E8" s="50"/>
    </row>
    <row r="9" spans="1:12" s="8" customFormat="1" ht="15.75">
      <c r="A9" s="49"/>
      <c r="B9" s="78" t="s">
        <v>296</v>
      </c>
      <c r="C9" s="97"/>
      <c r="D9" s="80" t="s">
        <v>282</v>
      </c>
      <c r="E9" s="49"/>
    </row>
    <row r="10" spans="1:12" s="28" customFormat="1" ht="22.5">
      <c r="A10" s="50">
        <v>1</v>
      </c>
      <c r="B10" s="82" t="s">
        <v>9</v>
      </c>
      <c r="C10" s="96"/>
      <c r="D10" s="87" t="s">
        <v>283</v>
      </c>
      <c r="E10" s="50">
        <v>1</v>
      </c>
    </row>
    <row r="11" spans="1:12" s="28" customFormat="1" ht="22.5">
      <c r="A11" s="49">
        <v>2</v>
      </c>
      <c r="B11" s="77" t="s">
        <v>9</v>
      </c>
      <c r="C11" s="97"/>
      <c r="D11" s="86" t="s">
        <v>8</v>
      </c>
      <c r="E11" s="49">
        <v>2</v>
      </c>
    </row>
    <row r="12" spans="1:12" s="8" customFormat="1" ht="39">
      <c r="A12" s="50"/>
      <c r="B12" s="83" t="s">
        <v>295</v>
      </c>
      <c r="C12" s="98"/>
      <c r="D12" s="85" t="s">
        <v>292</v>
      </c>
      <c r="E12" s="50"/>
    </row>
    <row r="13" spans="1:12" s="8" customFormat="1" ht="14.25">
      <c r="A13" s="49">
        <v>3</v>
      </c>
      <c r="B13" s="77" t="s">
        <v>129</v>
      </c>
      <c r="C13" s="97"/>
      <c r="D13" s="86" t="s">
        <v>430</v>
      </c>
      <c r="E13" s="49">
        <v>3</v>
      </c>
    </row>
    <row r="14" spans="1:12" s="8" customFormat="1" ht="22.5">
      <c r="A14" s="50">
        <v>4</v>
      </c>
      <c r="B14" s="77" t="s">
        <v>380</v>
      </c>
      <c r="C14" s="96"/>
      <c r="D14" s="87" t="s">
        <v>428</v>
      </c>
      <c r="E14" s="50">
        <v>4</v>
      </c>
    </row>
    <row r="15" spans="1:12" s="8" customFormat="1" ht="22.5">
      <c r="A15" s="49">
        <v>5</v>
      </c>
      <c r="B15" s="77" t="s">
        <v>381</v>
      </c>
      <c r="C15" s="97"/>
      <c r="D15" s="86" t="s">
        <v>55</v>
      </c>
      <c r="E15" s="49">
        <v>5</v>
      </c>
    </row>
    <row r="16" spans="1:12" s="8" customFormat="1" ht="22.5">
      <c r="A16" s="50">
        <v>6</v>
      </c>
      <c r="B16" s="82" t="s">
        <v>71</v>
      </c>
      <c r="C16" s="96"/>
      <c r="D16" s="87" t="s">
        <v>70</v>
      </c>
      <c r="E16" s="50">
        <v>6</v>
      </c>
    </row>
    <row r="17" spans="1:6" s="8" customFormat="1" ht="26.25" customHeight="1">
      <c r="A17" s="49">
        <v>7</v>
      </c>
      <c r="B17" s="77" t="s">
        <v>90</v>
      </c>
      <c r="C17" s="97"/>
      <c r="D17" s="86" t="s">
        <v>89</v>
      </c>
      <c r="E17" s="49">
        <v>7</v>
      </c>
    </row>
    <row r="18" spans="1:6" s="8" customFormat="1" ht="14.25">
      <c r="A18" s="50">
        <v>8</v>
      </c>
      <c r="B18" s="82" t="s">
        <v>362</v>
      </c>
      <c r="C18" s="96"/>
      <c r="D18" s="87" t="s">
        <v>370</v>
      </c>
      <c r="E18" s="50">
        <v>8</v>
      </c>
    </row>
    <row r="19" spans="1:6" s="8" customFormat="1" ht="14.25">
      <c r="A19" s="49">
        <v>9</v>
      </c>
      <c r="B19" s="77" t="s">
        <v>364</v>
      </c>
      <c r="C19" s="97"/>
      <c r="D19" s="86" t="s">
        <v>369</v>
      </c>
      <c r="E19" s="49">
        <v>9</v>
      </c>
    </row>
    <row r="20" spans="1:6" s="8" customFormat="1" ht="14.25">
      <c r="A20" s="50">
        <v>10</v>
      </c>
      <c r="B20" s="82" t="s">
        <v>363</v>
      </c>
      <c r="C20" s="96"/>
      <c r="D20" s="87" t="s">
        <v>361</v>
      </c>
      <c r="E20" s="50">
        <v>10</v>
      </c>
    </row>
    <row r="21" spans="1:6" s="8" customFormat="1" ht="14.25">
      <c r="A21" s="49">
        <v>11</v>
      </c>
      <c r="B21" s="77" t="s">
        <v>365</v>
      </c>
      <c r="C21" s="97"/>
      <c r="D21" s="86" t="s">
        <v>367</v>
      </c>
      <c r="E21" s="49">
        <v>11</v>
      </c>
    </row>
    <row r="22" spans="1:6" s="8" customFormat="1" ht="31.5">
      <c r="A22" s="50"/>
      <c r="B22" s="88" t="s">
        <v>294</v>
      </c>
      <c r="C22" s="98"/>
      <c r="D22" s="91" t="s">
        <v>293</v>
      </c>
      <c r="E22" s="50"/>
    </row>
    <row r="23" spans="1:6" s="8" customFormat="1">
      <c r="A23" s="49">
        <v>12</v>
      </c>
      <c r="B23" s="90" t="s">
        <v>129</v>
      </c>
      <c r="C23" s="97"/>
      <c r="D23" s="79" t="s">
        <v>128</v>
      </c>
      <c r="E23" s="49">
        <v>12</v>
      </c>
      <c r="F23" s="28"/>
    </row>
    <row r="24" spans="1:6" s="8" customFormat="1" ht="22.5">
      <c r="A24" s="50">
        <v>13</v>
      </c>
      <c r="B24" s="89" t="s">
        <v>380</v>
      </c>
      <c r="C24" s="96"/>
      <c r="D24" s="87" t="s">
        <v>428</v>
      </c>
      <c r="E24" s="50">
        <v>13</v>
      </c>
      <c r="F24" s="28"/>
    </row>
    <row r="25" spans="1:6" s="8" customFormat="1" ht="22.5">
      <c r="A25" s="49">
        <v>14</v>
      </c>
      <c r="B25" s="90" t="s">
        <v>381</v>
      </c>
      <c r="C25" s="97"/>
      <c r="D25" s="86" t="s">
        <v>55</v>
      </c>
      <c r="E25" s="49">
        <v>14</v>
      </c>
      <c r="F25" s="28"/>
    </row>
    <row r="26" spans="1:6" s="8" customFormat="1" ht="22.5">
      <c r="A26" s="50">
        <v>15</v>
      </c>
      <c r="B26" s="89" t="s">
        <v>71</v>
      </c>
      <c r="C26" s="96"/>
      <c r="D26" s="87" t="s">
        <v>70</v>
      </c>
      <c r="E26" s="50">
        <v>15</v>
      </c>
      <c r="F26" s="28"/>
    </row>
    <row r="27" spans="1:6" s="8" customFormat="1" ht="22.5">
      <c r="A27" s="49">
        <v>16</v>
      </c>
      <c r="B27" s="90" t="s">
        <v>90</v>
      </c>
      <c r="C27" s="97"/>
      <c r="D27" s="86" t="s">
        <v>89</v>
      </c>
      <c r="E27" s="49">
        <v>16</v>
      </c>
      <c r="F27" s="28"/>
    </row>
    <row r="28" spans="1:6" s="8" customFormat="1">
      <c r="A28" s="50">
        <v>17</v>
      </c>
      <c r="B28" s="89" t="s">
        <v>362</v>
      </c>
      <c r="C28" s="96"/>
      <c r="D28" s="168" t="s">
        <v>360</v>
      </c>
      <c r="E28" s="50">
        <v>17</v>
      </c>
      <c r="F28" s="28"/>
    </row>
    <row r="29" spans="1:6" s="8" customFormat="1">
      <c r="A29" s="49">
        <v>18</v>
      </c>
      <c r="B29" s="170" t="s">
        <v>364</v>
      </c>
      <c r="C29" s="97"/>
      <c r="D29" s="169" t="s">
        <v>366</v>
      </c>
      <c r="E29" s="49">
        <v>18</v>
      </c>
      <c r="F29" s="28"/>
    </row>
    <row r="30" spans="1:6" s="8" customFormat="1">
      <c r="A30" s="50">
        <v>19</v>
      </c>
      <c r="B30" s="89" t="s">
        <v>363</v>
      </c>
      <c r="C30" s="96"/>
      <c r="D30" s="87" t="s">
        <v>368</v>
      </c>
      <c r="E30" s="50">
        <v>19</v>
      </c>
      <c r="F30" s="28"/>
    </row>
    <row r="31" spans="1:6" s="8" customFormat="1">
      <c r="A31" s="253">
        <v>20</v>
      </c>
      <c r="B31" s="254" t="s">
        <v>365</v>
      </c>
      <c r="C31" s="255"/>
      <c r="D31" s="256" t="s">
        <v>367</v>
      </c>
      <c r="E31" s="253">
        <v>20</v>
      </c>
      <c r="F31" s="28"/>
    </row>
    <row r="32" spans="1:6" s="8" customFormat="1" ht="47.25" customHeight="1">
      <c r="A32" s="356" t="s">
        <v>291</v>
      </c>
      <c r="B32" s="357"/>
      <c r="C32" s="96"/>
      <c r="D32" s="91" t="s">
        <v>284</v>
      </c>
      <c r="E32" s="50"/>
    </row>
    <row r="33" spans="1:6" s="8" customFormat="1" ht="27.75" customHeight="1">
      <c r="A33" s="49">
        <v>21</v>
      </c>
      <c r="B33" s="90" t="s">
        <v>129</v>
      </c>
      <c r="C33" s="97"/>
      <c r="D33" s="79" t="s">
        <v>128</v>
      </c>
      <c r="E33" s="49">
        <v>21</v>
      </c>
      <c r="F33" s="28"/>
    </row>
    <row r="34" spans="1:6" s="8" customFormat="1" ht="27.75" customHeight="1">
      <c r="A34" s="50">
        <v>22</v>
      </c>
      <c r="B34" s="89" t="s">
        <v>380</v>
      </c>
      <c r="C34" s="96"/>
      <c r="D34" s="87" t="s">
        <v>428</v>
      </c>
      <c r="E34" s="50">
        <v>22</v>
      </c>
      <c r="F34" s="28"/>
    </row>
    <row r="35" spans="1:6" ht="27.75" customHeight="1">
      <c r="A35" s="49">
        <v>23</v>
      </c>
      <c r="B35" s="90" t="s">
        <v>385</v>
      </c>
      <c r="C35" s="97"/>
      <c r="D35" s="86" t="s">
        <v>55</v>
      </c>
      <c r="E35" s="49">
        <v>23</v>
      </c>
      <c r="F35" s="29"/>
    </row>
    <row r="36" spans="1:6" ht="27.75" customHeight="1">
      <c r="A36" s="50">
        <v>24</v>
      </c>
      <c r="B36" s="89" t="s">
        <v>71</v>
      </c>
      <c r="C36" s="96"/>
      <c r="D36" s="87" t="s">
        <v>70</v>
      </c>
      <c r="E36" s="50">
        <v>24</v>
      </c>
      <c r="F36" s="29"/>
    </row>
    <row r="37" spans="1:6" ht="27.75" customHeight="1">
      <c r="A37" s="49">
        <v>25</v>
      </c>
      <c r="B37" s="90" t="s">
        <v>90</v>
      </c>
      <c r="C37" s="97"/>
      <c r="D37" s="86" t="s">
        <v>89</v>
      </c>
      <c r="E37" s="49">
        <v>25</v>
      </c>
      <c r="F37" s="29"/>
    </row>
    <row r="38" spans="1:6" ht="27.75" customHeight="1">
      <c r="A38" s="50">
        <v>26</v>
      </c>
      <c r="B38" s="89" t="s">
        <v>362</v>
      </c>
      <c r="C38" s="96"/>
      <c r="D38" s="87" t="s">
        <v>370</v>
      </c>
      <c r="E38" s="50">
        <v>26</v>
      </c>
      <c r="F38" s="29"/>
    </row>
    <row r="39" spans="1:6" ht="27.75" customHeight="1">
      <c r="A39" s="49">
        <v>27</v>
      </c>
      <c r="B39" s="90" t="s">
        <v>364</v>
      </c>
      <c r="C39" s="97"/>
      <c r="D39" s="86" t="s">
        <v>369</v>
      </c>
      <c r="E39" s="49">
        <v>27</v>
      </c>
      <c r="F39" s="29"/>
    </row>
    <row r="40" spans="1:6" ht="27.75" customHeight="1">
      <c r="A40" s="50">
        <v>28</v>
      </c>
      <c r="B40" s="89" t="s">
        <v>363</v>
      </c>
      <c r="C40" s="96"/>
      <c r="D40" s="87" t="s">
        <v>361</v>
      </c>
      <c r="E40" s="50">
        <v>28</v>
      </c>
      <c r="F40" s="29"/>
    </row>
    <row r="41" spans="1:6" ht="27.75" customHeight="1">
      <c r="A41" s="49">
        <v>29</v>
      </c>
      <c r="B41" s="90" t="s">
        <v>365</v>
      </c>
      <c r="C41" s="97"/>
      <c r="D41" s="86" t="s">
        <v>367</v>
      </c>
      <c r="E41" s="49">
        <v>29</v>
      </c>
      <c r="F41" s="29"/>
    </row>
    <row r="42" spans="1:6" ht="27.75" customHeight="1">
      <c r="A42" s="92"/>
      <c r="B42" s="257" t="s">
        <v>285</v>
      </c>
      <c r="C42" s="138"/>
      <c r="D42" s="258" t="s">
        <v>286</v>
      </c>
      <c r="E42" s="93"/>
    </row>
    <row r="43" spans="1:6">
      <c r="D43" s="81"/>
    </row>
  </sheetData>
  <mergeCells count="3">
    <mergeCell ref="B2:E2"/>
    <mergeCell ref="A32:B32"/>
    <mergeCell ref="B3:E3"/>
  </mergeCells>
  <phoneticPr fontId="17" type="noConversion"/>
  <printOptions horizontalCentered="1"/>
  <pageMargins left="0" right="0" top="0.59055118110236227" bottom="0" header="0.31496062992125984" footer="0.31496062992125984"/>
  <pageSetup paperSize="9" scale="79" orientation="landscape" r:id="rId1"/>
  <rowBreaks count="1" manualBreakCount="1">
    <brk id="31" max="4" man="1"/>
  </rowBreaks>
  <colBreaks count="1" manualBreakCount="1">
    <brk id="5"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C483-1FEC-47FA-853A-B3E74702DEE2}">
  <sheetPr codeName="Sheet41">
    <tabColor theme="4"/>
  </sheetPr>
  <dimension ref="A1:L37"/>
  <sheetViews>
    <sheetView view="pageBreakPreview" topLeftCell="A10" zoomScaleNormal="100" zoomScaleSheetLayoutView="100" workbookViewId="0">
      <selection activeCell="P44" sqref="P44"/>
    </sheetView>
  </sheetViews>
  <sheetFormatPr defaultColWidth="9.125" defaultRowHeight="14.25"/>
  <cols>
    <col min="1" max="1" width="6.625" style="68" customWidth="1"/>
    <col min="2" max="2" width="35.625" style="61" customWidth="1"/>
    <col min="3" max="9" width="10.125" style="61" customWidth="1"/>
    <col min="10" max="10" width="30.625" style="61" customWidth="1"/>
    <col min="11" max="11" width="6.625" style="61" customWidth="1"/>
    <col min="12" max="16384" width="9.125" style="61"/>
  </cols>
  <sheetData>
    <row r="1" spans="1:12" s="59" customFormat="1" ht="54.75" customHeight="1">
      <c r="A1" s="416"/>
      <c r="B1" s="417"/>
      <c r="C1" s="417"/>
      <c r="D1" s="417"/>
      <c r="E1" s="417"/>
      <c r="F1" s="417"/>
      <c r="G1" s="417"/>
      <c r="H1" s="417"/>
      <c r="I1" s="417"/>
      <c r="J1" s="417"/>
      <c r="K1" s="417"/>
      <c r="L1" s="58"/>
    </row>
    <row r="2" spans="1:12" ht="18" customHeight="1">
      <c r="A2" s="60"/>
      <c r="B2" s="418" t="s">
        <v>124</v>
      </c>
      <c r="C2" s="418"/>
      <c r="D2" s="418"/>
      <c r="E2" s="418"/>
      <c r="F2" s="418"/>
      <c r="G2" s="418"/>
      <c r="H2" s="418"/>
      <c r="I2" s="418"/>
      <c r="J2" s="418"/>
    </row>
    <row r="3" spans="1:12" ht="18" customHeight="1">
      <c r="A3" s="60"/>
      <c r="B3" s="418" t="s">
        <v>1</v>
      </c>
      <c r="C3" s="418"/>
      <c r="D3" s="418"/>
      <c r="E3" s="418"/>
      <c r="F3" s="418"/>
      <c r="G3" s="418"/>
      <c r="H3" s="418"/>
      <c r="I3" s="418"/>
      <c r="J3" s="418"/>
    </row>
    <row r="4" spans="1:12" ht="15.75" customHeight="1">
      <c r="A4" s="60"/>
      <c r="B4" s="358" t="s">
        <v>125</v>
      </c>
      <c r="C4" s="358"/>
      <c r="D4" s="358"/>
      <c r="E4" s="358"/>
      <c r="F4" s="358"/>
      <c r="G4" s="358"/>
      <c r="H4" s="358"/>
      <c r="I4" s="358"/>
      <c r="J4" s="358"/>
    </row>
    <row r="5" spans="1:12" ht="15.75" customHeight="1">
      <c r="A5" s="60"/>
      <c r="B5" s="358" t="s">
        <v>135</v>
      </c>
      <c r="C5" s="358"/>
      <c r="D5" s="358"/>
      <c r="E5" s="358"/>
      <c r="F5" s="358"/>
      <c r="G5" s="358"/>
      <c r="H5" s="358"/>
      <c r="I5" s="358"/>
      <c r="J5" s="358"/>
    </row>
    <row r="6" spans="1:12" ht="15.75" customHeight="1">
      <c r="A6" s="358">
        <v>2022</v>
      </c>
      <c r="B6" s="358"/>
      <c r="C6" s="358"/>
      <c r="D6" s="358"/>
      <c r="E6" s="358"/>
      <c r="F6" s="358"/>
      <c r="G6" s="358"/>
      <c r="H6" s="358"/>
      <c r="I6" s="358"/>
      <c r="J6" s="358"/>
      <c r="K6" s="358"/>
    </row>
    <row r="7" spans="1:12" ht="18">
      <c r="A7" s="450" t="s">
        <v>480</v>
      </c>
      <c r="B7" s="450"/>
      <c r="C7" s="358"/>
      <c r="D7" s="507"/>
      <c r="E7" s="358"/>
      <c r="F7" s="358"/>
      <c r="G7" s="358"/>
      <c r="H7" s="358"/>
      <c r="I7" s="358"/>
      <c r="J7" s="548" t="s">
        <v>290</v>
      </c>
      <c r="K7" s="548"/>
    </row>
    <row r="8" spans="1:12" s="103" customFormat="1" ht="32.25" customHeight="1">
      <c r="A8" s="549" t="s">
        <v>272</v>
      </c>
      <c r="B8" s="552" t="s">
        <v>16</v>
      </c>
      <c r="C8" s="466" t="s">
        <v>111</v>
      </c>
      <c r="D8" s="466"/>
      <c r="E8" s="466" t="s">
        <v>112</v>
      </c>
      <c r="F8" s="466" t="s">
        <v>471</v>
      </c>
      <c r="G8" s="466" t="s">
        <v>504</v>
      </c>
      <c r="H8" s="466" t="s">
        <v>517</v>
      </c>
      <c r="I8" s="466" t="s">
        <v>113</v>
      </c>
      <c r="J8" s="555" t="s">
        <v>95</v>
      </c>
      <c r="K8" s="555"/>
    </row>
    <row r="9" spans="1:12" s="103" customFormat="1" ht="39.75" customHeight="1">
      <c r="A9" s="550"/>
      <c r="B9" s="553"/>
      <c r="C9" s="530" t="s">
        <v>114</v>
      </c>
      <c r="D9" s="530"/>
      <c r="E9" s="399"/>
      <c r="F9" s="399"/>
      <c r="G9" s="399"/>
      <c r="H9" s="399"/>
      <c r="I9" s="399"/>
      <c r="J9" s="556"/>
      <c r="K9" s="556"/>
    </row>
    <row r="10" spans="1:12" s="103" customFormat="1" ht="27" customHeight="1">
      <c r="A10" s="550"/>
      <c r="B10" s="553"/>
      <c r="C10" s="69" t="s">
        <v>115</v>
      </c>
      <c r="D10" s="69" t="s">
        <v>33</v>
      </c>
      <c r="E10" s="517" t="s">
        <v>116</v>
      </c>
      <c r="F10" s="517" t="s">
        <v>117</v>
      </c>
      <c r="G10" s="133" t="s">
        <v>118</v>
      </c>
      <c r="H10" s="133" t="s">
        <v>118</v>
      </c>
      <c r="I10" s="517" t="s">
        <v>119</v>
      </c>
      <c r="J10" s="556"/>
      <c r="K10" s="556"/>
    </row>
    <row r="11" spans="1:12" s="103" customFormat="1" ht="48" customHeight="1">
      <c r="A11" s="551"/>
      <c r="B11" s="554"/>
      <c r="C11" s="73" t="s">
        <v>120</v>
      </c>
      <c r="D11" s="73" t="s">
        <v>121</v>
      </c>
      <c r="E11" s="518"/>
      <c r="F11" s="518"/>
      <c r="G11" s="73" t="s">
        <v>122</v>
      </c>
      <c r="H11" s="73" t="s">
        <v>123</v>
      </c>
      <c r="I11" s="518"/>
      <c r="J11" s="557"/>
      <c r="K11" s="557"/>
    </row>
    <row r="12" spans="1:12" ht="21" customHeight="1" thickBot="1">
      <c r="A12" s="38">
        <v>4922</v>
      </c>
      <c r="B12" s="39" t="s">
        <v>347</v>
      </c>
      <c r="C12" s="181">
        <v>163874</v>
      </c>
      <c r="D12" s="181">
        <v>122858</v>
      </c>
      <c r="E12" s="181">
        <v>88584</v>
      </c>
      <c r="F12" s="181">
        <v>114950</v>
      </c>
      <c r="G12" s="181">
        <v>14.08</v>
      </c>
      <c r="H12" s="181">
        <v>8.86</v>
      </c>
      <c r="I12" s="181">
        <v>29413</v>
      </c>
      <c r="J12" s="485" t="s">
        <v>349</v>
      </c>
      <c r="K12" s="485"/>
    </row>
    <row r="13" spans="1:12" ht="21" customHeight="1" thickBot="1">
      <c r="A13" s="41">
        <v>4923</v>
      </c>
      <c r="B13" s="42" t="s">
        <v>348</v>
      </c>
      <c r="C13" s="182">
        <v>1045355</v>
      </c>
      <c r="D13" s="182">
        <v>576261</v>
      </c>
      <c r="E13" s="182">
        <v>119222</v>
      </c>
      <c r="F13" s="182">
        <v>171615</v>
      </c>
      <c r="G13" s="182">
        <v>13.92</v>
      </c>
      <c r="H13" s="182">
        <v>16.61</v>
      </c>
      <c r="I13" s="182">
        <v>35278</v>
      </c>
      <c r="J13" s="484" t="s">
        <v>139</v>
      </c>
      <c r="K13" s="484"/>
    </row>
    <row r="14" spans="1:12" ht="30" customHeight="1" thickBot="1">
      <c r="A14" s="38">
        <v>4924</v>
      </c>
      <c r="B14" s="39" t="s">
        <v>350</v>
      </c>
      <c r="C14" s="181">
        <v>-32469</v>
      </c>
      <c r="D14" s="181">
        <v>1018715</v>
      </c>
      <c r="E14" s="181">
        <v>76365</v>
      </c>
      <c r="F14" s="181">
        <v>120223</v>
      </c>
      <c r="G14" s="181">
        <v>19.32</v>
      </c>
      <c r="H14" s="181">
        <v>17.16</v>
      </c>
      <c r="I14" s="181">
        <v>69300</v>
      </c>
      <c r="J14" s="485" t="s">
        <v>354</v>
      </c>
      <c r="K14" s="485"/>
    </row>
    <row r="15" spans="1:12" ht="21" customHeight="1" thickBot="1">
      <c r="A15" s="41">
        <v>4925</v>
      </c>
      <c r="B15" s="42" t="s">
        <v>352</v>
      </c>
      <c r="C15" s="182">
        <v>133655</v>
      </c>
      <c r="D15" s="182">
        <v>293812</v>
      </c>
      <c r="E15" s="182">
        <v>28837</v>
      </c>
      <c r="F15" s="182">
        <v>37936</v>
      </c>
      <c r="G15" s="182">
        <v>8.6999999999999993</v>
      </c>
      <c r="H15" s="182">
        <v>15.29</v>
      </c>
      <c r="I15" s="182">
        <v>17594</v>
      </c>
      <c r="J15" s="484" t="s">
        <v>353</v>
      </c>
      <c r="K15" s="484"/>
    </row>
    <row r="16" spans="1:12" ht="21" customHeight="1" thickBot="1">
      <c r="A16" s="598">
        <v>5</v>
      </c>
      <c r="B16" s="269" t="s">
        <v>525</v>
      </c>
      <c r="C16" s="270">
        <v>11377668</v>
      </c>
      <c r="D16" s="270">
        <v>11909063</v>
      </c>
      <c r="E16" s="600">
        <v>746887.42265297531</v>
      </c>
      <c r="F16" s="600">
        <v>1946122.1583978354</v>
      </c>
      <c r="G16" s="340">
        <v>26.554820149932247</v>
      </c>
      <c r="H16" s="340">
        <v>35.066940363402757</v>
      </c>
      <c r="I16" s="600">
        <v>264123.4890993369</v>
      </c>
      <c r="J16" s="586" t="s">
        <v>524</v>
      </c>
      <c r="K16" s="586"/>
    </row>
    <row r="17" spans="1:11" s="267" customFormat="1" ht="21" customHeight="1">
      <c r="A17" s="296">
        <v>61</v>
      </c>
      <c r="B17" s="289" t="s">
        <v>346</v>
      </c>
      <c r="C17" s="339">
        <v>4003348</v>
      </c>
      <c r="D17" s="339">
        <v>1165073</v>
      </c>
      <c r="E17" s="339">
        <v>3071115</v>
      </c>
      <c r="F17" s="339">
        <v>4538026</v>
      </c>
      <c r="G17" s="339">
        <v>26.71</v>
      </c>
      <c r="H17" s="339">
        <v>5.62</v>
      </c>
      <c r="I17" s="339">
        <v>599009</v>
      </c>
      <c r="J17" s="570" t="s">
        <v>344</v>
      </c>
      <c r="K17" s="570"/>
    </row>
    <row r="18" spans="1:11" ht="40.5" customHeight="1">
      <c r="A18" s="566" t="s">
        <v>13</v>
      </c>
      <c r="B18" s="566"/>
      <c r="C18" s="183">
        <f>SUM(C12:C17)</f>
        <v>16691431</v>
      </c>
      <c r="D18" s="183">
        <f>SUM(D12:D17)</f>
        <v>15085782</v>
      </c>
      <c r="E18" s="183">
        <v>440038</v>
      </c>
      <c r="F18" s="183">
        <v>1032666</v>
      </c>
      <c r="G18" s="183">
        <v>25.93</v>
      </c>
      <c r="H18" s="183">
        <v>31.46</v>
      </c>
      <c r="I18" s="183">
        <v>152497</v>
      </c>
      <c r="J18" s="561" t="s">
        <v>10</v>
      </c>
      <c r="K18" s="561"/>
    </row>
    <row r="19" spans="1:11" ht="15" customHeight="1">
      <c r="A19" s="536" t="s">
        <v>127</v>
      </c>
      <c r="B19" s="536"/>
      <c r="C19" s="536"/>
      <c r="D19" s="536"/>
      <c r="E19" s="536"/>
      <c r="F19" s="536"/>
      <c r="H19" s="537" t="s">
        <v>126</v>
      </c>
      <c r="I19" s="537"/>
      <c r="J19" s="537"/>
      <c r="K19" s="537"/>
    </row>
    <row r="26" spans="1:11">
      <c r="A26" s="61"/>
    </row>
    <row r="27" spans="1:11">
      <c r="A27" s="61"/>
    </row>
    <row r="28" spans="1:11">
      <c r="A28" s="61"/>
    </row>
    <row r="29" spans="1:11">
      <c r="A29" s="61"/>
    </row>
    <row r="30" spans="1:11">
      <c r="A30" s="61"/>
    </row>
    <row r="31" spans="1:11">
      <c r="A31" s="61"/>
    </row>
    <row r="32" spans="1:11">
      <c r="A32" s="61"/>
    </row>
    <row r="33" spans="1:1">
      <c r="A33" s="61"/>
    </row>
    <row r="34" spans="1:1">
      <c r="A34" s="61"/>
    </row>
    <row r="35" spans="1:1">
      <c r="A35" s="61"/>
    </row>
    <row r="36" spans="1:1">
      <c r="A36" s="61"/>
    </row>
    <row r="37" spans="1:1">
      <c r="A37" s="61"/>
    </row>
  </sheetData>
  <mergeCells count="32">
    <mergeCell ref="A1:K1"/>
    <mergeCell ref="B2:J2"/>
    <mergeCell ref="B3:J3"/>
    <mergeCell ref="B4:J4"/>
    <mergeCell ref="B5:J5"/>
    <mergeCell ref="C9:D9"/>
    <mergeCell ref="E10:E11"/>
    <mergeCell ref="F10:F11"/>
    <mergeCell ref="I10:I11"/>
    <mergeCell ref="A6:K6"/>
    <mergeCell ref="J12:K12"/>
    <mergeCell ref="J13:K13"/>
    <mergeCell ref="J14:K14"/>
    <mergeCell ref="J15:K15"/>
    <mergeCell ref="A7:B7"/>
    <mergeCell ref="C7:I7"/>
    <mergeCell ref="J7:K7"/>
    <mergeCell ref="A8:A11"/>
    <mergeCell ref="B8:B11"/>
    <mergeCell ref="C8:D8"/>
    <mergeCell ref="E8:E9"/>
    <mergeCell ref="F8:F9"/>
    <mergeCell ref="G8:G9"/>
    <mergeCell ref="H8:H9"/>
    <mergeCell ref="I8:I9"/>
    <mergeCell ref="J8:K11"/>
    <mergeCell ref="J16:K16"/>
    <mergeCell ref="J17:K17"/>
    <mergeCell ref="A18:B18"/>
    <mergeCell ref="J18:K18"/>
    <mergeCell ref="A19:F19"/>
    <mergeCell ref="H19:K19"/>
  </mergeCells>
  <printOptions horizontalCentered="1" verticalCentered="1"/>
  <pageMargins left="0" right="0" top="0" bottom="0" header="0.31496062992125984" footer="0.31496062992125984"/>
  <pageSetup paperSize="9" scale="8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5DC35-4305-4F8A-A775-4FEA5B58FB14}">
  <sheetPr>
    <tabColor theme="3" tint="0.39997558519241921"/>
  </sheetPr>
  <dimension ref="A1:K24"/>
  <sheetViews>
    <sheetView view="pageBreakPreview" zoomScale="80" zoomScaleNormal="100" zoomScaleSheetLayoutView="80" workbookViewId="0">
      <selection activeCell="P44" sqref="P44"/>
    </sheetView>
  </sheetViews>
  <sheetFormatPr defaultColWidth="9" defaultRowHeight="23.25"/>
  <cols>
    <col min="1" max="1" width="5.75" style="17" customWidth="1"/>
    <col min="2" max="2" width="60.75" style="17" customWidth="1"/>
    <col min="3" max="3" width="1.625" style="19" customWidth="1"/>
    <col min="4" max="4" width="60.75" style="19" customWidth="1"/>
    <col min="5" max="5" width="5.75" style="19" customWidth="1"/>
    <col min="6" max="7" width="9" style="19"/>
    <col min="8" max="8" width="54.625" style="19" customWidth="1"/>
    <col min="9" max="16384" width="9" style="19"/>
  </cols>
  <sheetData>
    <row r="1" spans="1:11" s="21" customFormat="1" ht="57" customHeight="1">
      <c r="A1" s="343"/>
      <c r="B1" s="343"/>
      <c r="C1" s="343"/>
      <c r="D1" s="343"/>
      <c r="E1" s="343"/>
      <c r="F1" s="22"/>
      <c r="G1" s="22"/>
      <c r="H1" s="22"/>
    </row>
    <row r="2" spans="1:11" ht="38.450000000000003" customHeight="1">
      <c r="A2" s="361" t="s">
        <v>158</v>
      </c>
      <c r="B2" s="361"/>
      <c r="C2" s="20"/>
      <c r="D2" s="362" t="s">
        <v>157</v>
      </c>
      <c r="E2" s="362"/>
      <c r="I2" s="20"/>
      <c r="J2" s="20"/>
      <c r="K2" s="20"/>
    </row>
    <row r="3" spans="1:11" ht="20.25" customHeight="1">
      <c r="A3" s="365" t="s">
        <v>355</v>
      </c>
      <c r="B3" s="365"/>
      <c r="D3" s="363" t="s">
        <v>156</v>
      </c>
      <c r="E3" s="363"/>
    </row>
    <row r="4" spans="1:11" ht="86.45" customHeight="1">
      <c r="A4" s="366" t="s">
        <v>386</v>
      </c>
      <c r="B4" s="366"/>
      <c r="D4" s="364" t="s">
        <v>395</v>
      </c>
      <c r="E4" s="364"/>
    </row>
    <row r="5" spans="1:11" ht="15">
      <c r="A5" s="359" t="s">
        <v>356</v>
      </c>
      <c r="B5" s="359"/>
      <c r="D5" s="360" t="s">
        <v>387</v>
      </c>
      <c r="E5" s="360"/>
    </row>
    <row r="6" spans="1:11" ht="15">
      <c r="A6" s="359" t="s">
        <v>357</v>
      </c>
      <c r="B6" s="359"/>
      <c r="D6" s="360" t="s">
        <v>388</v>
      </c>
      <c r="E6" s="360"/>
    </row>
    <row r="7" spans="1:11" ht="18" customHeight="1">
      <c r="A7" s="359" t="s">
        <v>439</v>
      </c>
      <c r="B7" s="359"/>
      <c r="D7" s="360" t="s">
        <v>440</v>
      </c>
      <c r="E7" s="360"/>
    </row>
    <row r="8" spans="1:11" ht="15">
      <c r="A8" s="359" t="s">
        <v>392</v>
      </c>
      <c r="B8" s="359"/>
      <c r="D8" s="360" t="s">
        <v>389</v>
      </c>
      <c r="E8" s="360"/>
    </row>
    <row r="9" spans="1:11" ht="15">
      <c r="A9" s="359" t="s">
        <v>393</v>
      </c>
      <c r="B9" s="359"/>
      <c r="D9" s="360" t="s">
        <v>390</v>
      </c>
      <c r="E9" s="360"/>
    </row>
    <row r="10" spans="1:11" ht="15">
      <c r="A10" s="359" t="s">
        <v>394</v>
      </c>
      <c r="B10" s="359"/>
      <c r="D10" s="360" t="s">
        <v>391</v>
      </c>
      <c r="E10" s="360"/>
    </row>
    <row r="11" spans="1:11" ht="15">
      <c r="A11" s="369" t="s">
        <v>528</v>
      </c>
      <c r="B11" s="369"/>
      <c r="D11" s="370" t="s">
        <v>529</v>
      </c>
      <c r="E11" s="370"/>
    </row>
    <row r="12" spans="1:11" ht="33.6" customHeight="1">
      <c r="A12" s="367" t="s">
        <v>374</v>
      </c>
      <c r="B12" s="367"/>
      <c r="D12" s="368" t="s">
        <v>373</v>
      </c>
      <c r="E12" s="368"/>
    </row>
    <row r="13" spans="1:11" ht="23.25" customHeight="1">
      <c r="A13" s="365" t="s">
        <v>483</v>
      </c>
      <c r="B13" s="365"/>
      <c r="D13" s="363" t="s">
        <v>155</v>
      </c>
      <c r="E13" s="363"/>
    </row>
    <row r="14" spans="1:11" ht="33" customHeight="1">
      <c r="A14" s="367" t="s">
        <v>6</v>
      </c>
      <c r="B14" s="367"/>
      <c r="D14" s="371" t="s">
        <v>5</v>
      </c>
      <c r="E14" s="371"/>
    </row>
    <row r="15" spans="1:11" ht="23.25" customHeight="1">
      <c r="A15" s="365" t="s">
        <v>375</v>
      </c>
      <c r="B15" s="365"/>
      <c r="D15" s="363" t="s">
        <v>154</v>
      </c>
      <c r="E15" s="363"/>
    </row>
    <row r="16" spans="1:11" ht="35.450000000000003" customHeight="1">
      <c r="A16" s="367" t="s">
        <v>515</v>
      </c>
      <c r="B16" s="367"/>
      <c r="D16" s="371" t="s">
        <v>153</v>
      </c>
      <c r="E16" s="371"/>
    </row>
    <row r="17" spans="1:5" ht="23.25" customHeight="1">
      <c r="A17" s="365" t="s">
        <v>152</v>
      </c>
      <c r="B17" s="365"/>
      <c r="D17" s="363" t="s">
        <v>151</v>
      </c>
      <c r="E17" s="363"/>
    </row>
    <row r="18" spans="1:5" ht="30">
      <c r="A18" s="146" t="s">
        <v>396</v>
      </c>
      <c r="B18" s="145" t="s">
        <v>530</v>
      </c>
      <c r="D18" s="148" t="s">
        <v>531</v>
      </c>
      <c r="E18" s="147" t="s">
        <v>396</v>
      </c>
    </row>
    <row r="19" spans="1:5" ht="30">
      <c r="A19" s="146" t="s">
        <v>396</v>
      </c>
      <c r="B19" s="145" t="s">
        <v>397</v>
      </c>
      <c r="D19" s="148" t="s">
        <v>399</v>
      </c>
      <c r="E19" s="147" t="s">
        <v>396</v>
      </c>
    </row>
    <row r="20" spans="1:5" ht="38.25">
      <c r="A20" s="146" t="s">
        <v>396</v>
      </c>
      <c r="B20" s="145" t="s">
        <v>398</v>
      </c>
      <c r="D20" s="148" t="s">
        <v>400</v>
      </c>
      <c r="E20" s="147" t="s">
        <v>396</v>
      </c>
    </row>
    <row r="21" spans="1:5">
      <c r="D21" s="611"/>
      <c r="E21" s="611"/>
    </row>
    <row r="22" spans="1:5">
      <c r="D22" s="611"/>
      <c r="E22" s="611"/>
    </row>
    <row r="23" spans="1:5">
      <c r="D23" s="611"/>
      <c r="E23" s="611"/>
    </row>
    <row r="24" spans="1:5">
      <c r="D24" s="611"/>
      <c r="E24" s="611"/>
    </row>
  </sheetData>
  <mergeCells count="33">
    <mergeCell ref="A17:B17"/>
    <mergeCell ref="D17:E17"/>
    <mergeCell ref="A14:B14"/>
    <mergeCell ref="D14:E14"/>
    <mergeCell ref="A15:B15"/>
    <mergeCell ref="D15:E15"/>
    <mergeCell ref="A16:B16"/>
    <mergeCell ref="D16:E16"/>
    <mergeCell ref="A11:B11"/>
    <mergeCell ref="D11:E11"/>
    <mergeCell ref="A12:B12"/>
    <mergeCell ref="D12:E12"/>
    <mergeCell ref="A13:B13"/>
    <mergeCell ref="D13:E13"/>
    <mergeCell ref="A8:B8"/>
    <mergeCell ref="D8:E8"/>
    <mergeCell ref="A9:B9"/>
    <mergeCell ref="D9:E9"/>
    <mergeCell ref="A10:B10"/>
    <mergeCell ref="D10:E10"/>
    <mergeCell ref="A5:B5"/>
    <mergeCell ref="D5:E5"/>
    <mergeCell ref="A6:B6"/>
    <mergeCell ref="D6:E6"/>
    <mergeCell ref="A7:B7"/>
    <mergeCell ref="D7:E7"/>
    <mergeCell ref="A1:E1"/>
    <mergeCell ref="A2:B2"/>
    <mergeCell ref="D2:E2"/>
    <mergeCell ref="A3:B3"/>
    <mergeCell ref="D3:E3"/>
    <mergeCell ref="A4:B4"/>
    <mergeCell ref="D4:E4"/>
  </mergeCells>
  <printOptions horizontalCentered="1" verticalCentered="1"/>
  <pageMargins left="0" right="0" top="0" bottom="0" header="0.31496062992125984" footer="0.31496062992125984"/>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tint="0.39997558519241921"/>
  </sheetPr>
  <dimension ref="A1:L9"/>
  <sheetViews>
    <sheetView view="pageBreakPreview" zoomScaleNormal="100" zoomScaleSheetLayoutView="100" workbookViewId="0">
      <selection activeCell="P44" sqref="P44"/>
    </sheetView>
  </sheetViews>
  <sheetFormatPr defaultColWidth="9" defaultRowHeight="23.25"/>
  <cols>
    <col min="1" max="1" width="16.625" style="17" customWidth="1"/>
    <col min="2" max="2" width="44.375" style="17" customWidth="1"/>
    <col min="3" max="3" width="4.125" style="16" customWidth="1"/>
    <col min="4" max="4" width="44.375" style="16" customWidth="1"/>
    <col min="5" max="5" width="16.625" style="16" customWidth="1"/>
    <col min="6" max="7" width="9" style="16"/>
    <col min="8" max="8" width="54.625" style="16" customWidth="1"/>
    <col min="9" max="16384" width="9" style="16"/>
  </cols>
  <sheetData>
    <row r="1" spans="1:12" s="21" customFormat="1" ht="49.5" customHeight="1">
      <c r="A1" s="343"/>
      <c r="B1" s="343"/>
      <c r="C1" s="343"/>
      <c r="D1" s="343"/>
      <c r="E1" s="343"/>
      <c r="F1" s="22"/>
      <c r="G1" s="22"/>
      <c r="H1" s="22"/>
    </row>
    <row r="2" spans="1:12" s="26" customFormat="1" ht="42" customHeight="1">
      <c r="A2" s="27"/>
      <c r="E2" s="27"/>
    </row>
    <row r="3" spans="1:12" ht="20.25" customHeight="1">
      <c r="A3" s="376" t="s">
        <v>403</v>
      </c>
      <c r="B3" s="376"/>
      <c r="D3" s="377" t="s">
        <v>401</v>
      </c>
      <c r="E3" s="377"/>
    </row>
    <row r="4" spans="1:12" ht="23.25" customHeight="1">
      <c r="A4" s="372" t="s">
        <v>167</v>
      </c>
      <c r="B4" s="372"/>
      <c r="D4" s="373" t="s">
        <v>378</v>
      </c>
      <c r="E4" s="373"/>
    </row>
    <row r="5" spans="1:12" ht="21.75" customHeight="1">
      <c r="A5" s="152" t="s">
        <v>166</v>
      </c>
      <c r="B5" s="153" t="s">
        <v>165</v>
      </c>
      <c r="D5" s="149" t="s">
        <v>164</v>
      </c>
      <c r="E5" s="150" t="s">
        <v>163</v>
      </c>
      <c r="J5" s="23"/>
      <c r="K5" s="24"/>
      <c r="L5" s="24"/>
    </row>
    <row r="6" spans="1:12" ht="30">
      <c r="A6" s="152" t="s">
        <v>162</v>
      </c>
      <c r="B6" s="153" t="s">
        <v>298</v>
      </c>
      <c r="D6" s="149" t="s">
        <v>297</v>
      </c>
      <c r="E6" s="150" t="s">
        <v>161</v>
      </c>
      <c r="J6" s="23"/>
      <c r="K6" s="24"/>
      <c r="L6" s="24"/>
    </row>
    <row r="7" spans="1:12" ht="33" customHeight="1">
      <c r="A7" s="152" t="s">
        <v>514</v>
      </c>
      <c r="B7" s="153" t="s">
        <v>299</v>
      </c>
      <c r="C7" s="19"/>
      <c r="D7" s="149" t="s">
        <v>441</v>
      </c>
      <c r="E7" s="150" t="s">
        <v>160</v>
      </c>
      <c r="J7" s="23"/>
      <c r="K7" s="24"/>
      <c r="L7" s="24"/>
    </row>
    <row r="8" spans="1:12" ht="39.75" customHeight="1">
      <c r="A8" s="152" t="s">
        <v>159</v>
      </c>
      <c r="B8" s="153" t="s">
        <v>377</v>
      </c>
      <c r="D8" s="151" t="s">
        <v>376</v>
      </c>
      <c r="E8" s="150" t="s">
        <v>521</v>
      </c>
      <c r="H8" s="25"/>
      <c r="J8" s="24"/>
      <c r="K8" s="24"/>
      <c r="L8" s="23"/>
    </row>
    <row r="9" spans="1:12" ht="47.25" customHeight="1">
      <c r="A9" s="374" t="s">
        <v>402</v>
      </c>
      <c r="B9" s="374"/>
      <c r="D9" s="375" t="s">
        <v>484</v>
      </c>
      <c r="E9" s="375"/>
    </row>
  </sheetData>
  <mergeCells count="7">
    <mergeCell ref="A1:E1"/>
    <mergeCell ref="A4:B4"/>
    <mergeCell ref="D4:E4"/>
    <mergeCell ref="A9:B9"/>
    <mergeCell ref="D9:E9"/>
    <mergeCell ref="A3:B3"/>
    <mergeCell ref="D3:E3"/>
  </mergeCells>
  <phoneticPr fontId="17" type="noConversion"/>
  <printOptions horizontalCentered="1"/>
  <pageMargins left="0" right="0" top="0.78740157480314965" bottom="0" header="0.31496062992125984" footer="0.31496062992125984"/>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39997558519241921"/>
  </sheetPr>
  <dimension ref="A1:H122"/>
  <sheetViews>
    <sheetView view="pageBreakPreview" topLeftCell="A33" zoomScale="70" zoomScaleNormal="100" zoomScaleSheetLayoutView="70" workbookViewId="0">
      <selection activeCell="P44" sqref="P44"/>
    </sheetView>
  </sheetViews>
  <sheetFormatPr defaultColWidth="9" defaultRowHeight="23.25"/>
  <cols>
    <col min="1" max="1" width="5.75" style="17" customWidth="1"/>
    <col min="2" max="2" width="55.75" style="17" customWidth="1"/>
    <col min="3" max="3" width="4.125" style="16" customWidth="1"/>
    <col min="4" max="4" width="55.75" style="16" customWidth="1"/>
    <col min="5" max="5" width="5.75" style="16" customWidth="1"/>
    <col min="6" max="7" width="9" style="16"/>
    <col min="8" max="8" width="54.625" style="16" customWidth="1"/>
    <col min="9" max="16384" width="9" style="16"/>
  </cols>
  <sheetData>
    <row r="1" spans="1:8" s="21" customFormat="1" ht="69.75" customHeight="1">
      <c r="A1" s="343"/>
      <c r="B1" s="343"/>
      <c r="C1" s="343"/>
      <c r="D1" s="343"/>
      <c r="E1" s="343"/>
      <c r="F1" s="22"/>
      <c r="G1" s="22"/>
      <c r="H1" s="22"/>
    </row>
    <row r="2" spans="1:8" ht="23.25" customHeight="1">
      <c r="A2" s="378" t="s">
        <v>300</v>
      </c>
      <c r="B2" s="378"/>
      <c r="D2" s="379" t="s">
        <v>264</v>
      </c>
      <c r="E2" s="379"/>
    </row>
    <row r="3" spans="1:8" ht="20.25" customHeight="1">
      <c r="A3" s="380" t="s">
        <v>301</v>
      </c>
      <c r="B3" s="380"/>
      <c r="D3" s="363" t="s">
        <v>263</v>
      </c>
      <c r="E3" s="363"/>
    </row>
    <row r="4" spans="1:8" ht="46.15" customHeight="1">
      <c r="A4" s="385" t="s">
        <v>262</v>
      </c>
      <c r="B4" s="385"/>
      <c r="D4" s="368" t="s">
        <v>261</v>
      </c>
      <c r="E4" s="368"/>
    </row>
    <row r="5" spans="1:8" ht="23.25" customHeight="1">
      <c r="A5" s="380" t="s">
        <v>302</v>
      </c>
      <c r="B5" s="380"/>
      <c r="D5" s="363" t="s">
        <v>260</v>
      </c>
      <c r="E5" s="363"/>
    </row>
    <row r="6" spans="1:8" ht="67.900000000000006" customHeight="1">
      <c r="A6" s="385" t="s">
        <v>485</v>
      </c>
      <c r="B6" s="385"/>
      <c r="D6" s="368" t="s">
        <v>259</v>
      </c>
      <c r="E6" s="368"/>
    </row>
    <row r="7" spans="1:8" ht="18" customHeight="1">
      <c r="A7" s="382" t="s">
        <v>442</v>
      </c>
      <c r="B7" s="382"/>
      <c r="C7" s="19"/>
      <c r="D7" s="381" t="s">
        <v>443</v>
      </c>
      <c r="E7" s="381"/>
    </row>
    <row r="8" spans="1:8" ht="30.6" customHeight="1">
      <c r="A8" s="383" t="s">
        <v>258</v>
      </c>
      <c r="B8" s="383"/>
      <c r="C8" s="19"/>
      <c r="D8" s="384" t="s">
        <v>257</v>
      </c>
      <c r="E8" s="384"/>
    </row>
    <row r="9" spans="1:8" ht="15.6" customHeight="1">
      <c r="A9" s="382" t="s">
        <v>303</v>
      </c>
      <c r="B9" s="382"/>
      <c r="D9" s="381" t="s">
        <v>256</v>
      </c>
      <c r="E9" s="381"/>
    </row>
    <row r="10" spans="1:8" ht="72.599999999999994" customHeight="1">
      <c r="A10" s="383" t="s">
        <v>486</v>
      </c>
      <c r="B10" s="383"/>
      <c r="D10" s="147" t="s">
        <v>255</v>
      </c>
      <c r="E10" s="147"/>
    </row>
    <row r="11" spans="1:8" ht="15.6" customHeight="1">
      <c r="A11" s="382" t="s">
        <v>304</v>
      </c>
      <c r="B11" s="382"/>
      <c r="D11" s="381" t="s">
        <v>254</v>
      </c>
      <c r="E11" s="381"/>
    </row>
    <row r="12" spans="1:8" ht="100.15" customHeight="1">
      <c r="A12" s="383" t="s">
        <v>253</v>
      </c>
      <c r="B12" s="383"/>
      <c r="D12" s="147" t="s">
        <v>252</v>
      </c>
      <c r="E12" s="147"/>
    </row>
    <row r="13" spans="1:8" ht="15.6" customHeight="1">
      <c r="A13" s="382" t="s">
        <v>251</v>
      </c>
      <c r="B13" s="382"/>
      <c r="D13" s="381" t="s">
        <v>250</v>
      </c>
      <c r="E13" s="381"/>
    </row>
    <row r="14" spans="1:8" ht="78" customHeight="1">
      <c r="A14" s="383" t="s">
        <v>249</v>
      </c>
      <c r="B14" s="383"/>
      <c r="D14" s="147" t="s">
        <v>248</v>
      </c>
      <c r="E14" s="147"/>
    </row>
    <row r="15" spans="1:8" ht="15.6" customHeight="1">
      <c r="A15" s="382" t="s">
        <v>305</v>
      </c>
      <c r="B15" s="382"/>
      <c r="D15" s="381" t="s">
        <v>247</v>
      </c>
      <c r="E15" s="381"/>
    </row>
    <row r="16" spans="1:8" ht="15" customHeight="1">
      <c r="A16" s="383" t="s">
        <v>246</v>
      </c>
      <c r="B16" s="383"/>
      <c r="D16" s="147" t="s">
        <v>245</v>
      </c>
      <c r="E16" s="147"/>
    </row>
    <row r="17" spans="1:5" ht="38.25">
      <c r="A17" s="156" t="s">
        <v>404</v>
      </c>
      <c r="B17" s="155" t="s">
        <v>411</v>
      </c>
      <c r="D17" s="148" t="s">
        <v>405</v>
      </c>
      <c r="E17" s="154" t="s">
        <v>404</v>
      </c>
    </row>
    <row r="18" spans="1:5" ht="25.5">
      <c r="A18" s="156" t="s">
        <v>404</v>
      </c>
      <c r="B18" s="155" t="s">
        <v>412</v>
      </c>
      <c r="D18" s="148" t="s">
        <v>406</v>
      </c>
      <c r="E18" s="154" t="s">
        <v>404</v>
      </c>
    </row>
    <row r="19" spans="1:5" ht="30">
      <c r="A19" s="156" t="s">
        <v>404</v>
      </c>
      <c r="B19" s="155" t="s">
        <v>413</v>
      </c>
      <c r="D19" s="148" t="s">
        <v>407</v>
      </c>
      <c r="E19" s="154" t="s">
        <v>404</v>
      </c>
    </row>
    <row r="20" spans="1:5" ht="38.25">
      <c r="A20" s="156" t="s">
        <v>404</v>
      </c>
      <c r="B20" s="145" t="s">
        <v>414</v>
      </c>
      <c r="D20" s="148" t="s">
        <v>408</v>
      </c>
      <c r="E20" s="154" t="s">
        <v>404</v>
      </c>
    </row>
    <row r="21" spans="1:5" ht="25.5">
      <c r="A21" s="156" t="s">
        <v>404</v>
      </c>
      <c r="B21" s="145" t="s">
        <v>415</v>
      </c>
      <c r="D21" s="148" t="s">
        <v>409</v>
      </c>
      <c r="E21" s="154" t="s">
        <v>404</v>
      </c>
    </row>
    <row r="22" spans="1:5" ht="38.25">
      <c r="A22" s="156" t="s">
        <v>404</v>
      </c>
      <c r="B22" s="145" t="s">
        <v>416</v>
      </c>
      <c r="D22" s="148" t="s">
        <v>410</v>
      </c>
      <c r="E22" s="154" t="s">
        <v>404</v>
      </c>
    </row>
    <row r="23" spans="1:5" ht="15.6" customHeight="1">
      <c r="A23" s="382" t="s">
        <v>244</v>
      </c>
      <c r="B23" s="382"/>
      <c r="D23" s="381" t="s">
        <v>243</v>
      </c>
      <c r="E23" s="381"/>
    </row>
    <row r="24" spans="1:5" ht="98.45" customHeight="1">
      <c r="A24" s="383" t="s">
        <v>417</v>
      </c>
      <c r="B24" s="383"/>
      <c r="D24" s="147" t="s">
        <v>242</v>
      </c>
      <c r="E24" s="147"/>
    </row>
    <row r="25" spans="1:5" ht="15.6" customHeight="1">
      <c r="A25" s="382" t="s">
        <v>306</v>
      </c>
      <c r="B25" s="382"/>
      <c r="D25" s="381" t="s">
        <v>241</v>
      </c>
      <c r="E25" s="381"/>
    </row>
    <row r="26" spans="1:5" ht="60" customHeight="1">
      <c r="A26" s="383" t="s">
        <v>419</v>
      </c>
      <c r="B26" s="383"/>
      <c r="D26" s="147" t="s">
        <v>418</v>
      </c>
      <c r="E26" s="147"/>
    </row>
    <row r="27" spans="1:5" ht="15.75">
      <c r="A27" s="382" t="s">
        <v>307</v>
      </c>
      <c r="B27" s="382"/>
      <c r="D27" s="381" t="s">
        <v>240</v>
      </c>
      <c r="E27" s="381"/>
    </row>
    <row r="28" spans="1:5" ht="67.900000000000006" customHeight="1">
      <c r="A28" s="383" t="s">
        <v>420</v>
      </c>
      <c r="B28" s="383"/>
      <c r="D28" s="147" t="s">
        <v>239</v>
      </c>
      <c r="E28" s="147"/>
    </row>
    <row r="29" spans="1:5" ht="15.75">
      <c r="A29" s="382" t="s">
        <v>238</v>
      </c>
      <c r="B29" s="382"/>
      <c r="D29" s="381" t="s">
        <v>237</v>
      </c>
      <c r="E29" s="381"/>
    </row>
    <row r="30" spans="1:5" ht="42" customHeight="1">
      <c r="A30" s="383" t="s">
        <v>236</v>
      </c>
      <c r="B30" s="383"/>
      <c r="D30" s="147" t="s">
        <v>235</v>
      </c>
      <c r="E30" s="147"/>
    </row>
    <row r="31" spans="1:5" ht="23.25" customHeight="1">
      <c r="A31" s="380" t="s">
        <v>308</v>
      </c>
      <c r="B31" s="380"/>
      <c r="D31" s="363" t="s">
        <v>234</v>
      </c>
      <c r="E31" s="363"/>
    </row>
    <row r="32" spans="1:5" ht="15">
      <c r="A32" s="385" t="s">
        <v>487</v>
      </c>
      <c r="B32" s="385"/>
      <c r="D32" s="368" t="s">
        <v>233</v>
      </c>
      <c r="E32" s="368"/>
    </row>
    <row r="33" spans="1:5" ht="23.25" customHeight="1">
      <c r="A33" s="382" t="s">
        <v>309</v>
      </c>
      <c r="B33" s="382"/>
      <c r="D33" s="381" t="s">
        <v>232</v>
      </c>
      <c r="E33" s="381"/>
    </row>
    <row r="34" spans="1:5" ht="80.45" customHeight="1">
      <c r="A34" s="383" t="s">
        <v>488</v>
      </c>
      <c r="B34" s="383"/>
      <c r="D34" s="147" t="s">
        <v>231</v>
      </c>
      <c r="E34" s="147"/>
    </row>
    <row r="35" spans="1:5" ht="15.75">
      <c r="A35" s="382" t="s">
        <v>310</v>
      </c>
      <c r="B35" s="382"/>
      <c r="D35" s="381" t="s">
        <v>230</v>
      </c>
      <c r="E35" s="381"/>
    </row>
    <row r="36" spans="1:5" ht="96.6" customHeight="1">
      <c r="A36" s="383" t="s">
        <v>489</v>
      </c>
      <c r="B36" s="383"/>
      <c r="D36" s="147" t="s">
        <v>229</v>
      </c>
      <c r="E36" s="147"/>
    </row>
    <row r="37" spans="1:5" ht="15.75">
      <c r="A37" s="382" t="s">
        <v>311</v>
      </c>
      <c r="B37" s="382"/>
      <c r="D37" s="381" t="s">
        <v>228</v>
      </c>
      <c r="E37" s="381"/>
    </row>
    <row r="38" spans="1:5" ht="31.15" customHeight="1">
      <c r="A38" s="383" t="s">
        <v>421</v>
      </c>
      <c r="B38" s="383"/>
      <c r="D38" s="147" t="s">
        <v>227</v>
      </c>
      <c r="E38" s="147"/>
    </row>
    <row r="39" spans="1:5" ht="15.75">
      <c r="A39" s="382" t="s">
        <v>312</v>
      </c>
      <c r="B39" s="382"/>
      <c r="D39" s="381" t="s">
        <v>226</v>
      </c>
      <c r="E39" s="381"/>
    </row>
    <row r="40" spans="1:5" ht="84" customHeight="1">
      <c r="A40" s="383" t="s">
        <v>225</v>
      </c>
      <c r="B40" s="383"/>
      <c r="D40" s="147" t="s">
        <v>224</v>
      </c>
      <c r="E40" s="147"/>
    </row>
    <row r="41" spans="1:5" ht="18">
      <c r="A41" s="380" t="s">
        <v>313</v>
      </c>
      <c r="B41" s="380"/>
      <c r="D41" s="386" t="s">
        <v>223</v>
      </c>
      <c r="E41" s="386"/>
    </row>
    <row r="42" spans="1:5" ht="42.6" customHeight="1">
      <c r="A42" s="385" t="s">
        <v>222</v>
      </c>
      <c r="B42" s="385"/>
      <c r="D42" s="387" t="s">
        <v>221</v>
      </c>
      <c r="E42" s="387"/>
    </row>
    <row r="43" spans="1:5" ht="18">
      <c r="A43" s="380" t="s">
        <v>314</v>
      </c>
      <c r="B43" s="380"/>
      <c r="D43" s="386" t="s">
        <v>220</v>
      </c>
      <c r="E43" s="386"/>
    </row>
    <row r="44" spans="1:5" ht="83.45" customHeight="1">
      <c r="A44" s="385" t="s">
        <v>490</v>
      </c>
      <c r="B44" s="385"/>
      <c r="D44" s="368" t="s">
        <v>219</v>
      </c>
      <c r="E44" s="368"/>
    </row>
    <row r="45" spans="1:5" ht="15.75">
      <c r="A45" s="382" t="s">
        <v>315</v>
      </c>
      <c r="B45" s="382"/>
      <c r="D45" s="381" t="s">
        <v>218</v>
      </c>
      <c r="E45" s="381"/>
    </row>
    <row r="46" spans="1:5" ht="15">
      <c r="A46" s="383" t="s">
        <v>217</v>
      </c>
      <c r="B46" s="383"/>
      <c r="D46" s="147" t="s">
        <v>216</v>
      </c>
      <c r="E46" s="147"/>
    </row>
    <row r="47" spans="1:5" ht="15.75">
      <c r="A47" s="382" t="s">
        <v>316</v>
      </c>
      <c r="B47" s="382"/>
      <c r="D47" s="381" t="s">
        <v>215</v>
      </c>
      <c r="E47" s="381"/>
    </row>
    <row r="48" spans="1:5" ht="69.599999999999994" customHeight="1">
      <c r="A48" s="383" t="s">
        <v>214</v>
      </c>
      <c r="B48" s="383"/>
      <c r="D48" s="147" t="s">
        <v>213</v>
      </c>
      <c r="E48" s="147"/>
    </row>
    <row r="49" spans="1:5" ht="15.75">
      <c r="A49" s="382" t="s">
        <v>317</v>
      </c>
      <c r="B49" s="382"/>
      <c r="D49" s="381" t="s">
        <v>212</v>
      </c>
      <c r="E49" s="381"/>
    </row>
    <row r="50" spans="1:5" ht="56.45" customHeight="1">
      <c r="A50" s="383" t="s">
        <v>211</v>
      </c>
      <c r="B50" s="383"/>
      <c r="D50" s="147" t="s">
        <v>422</v>
      </c>
      <c r="E50" s="147"/>
    </row>
    <row r="51" spans="1:5" ht="15.75">
      <c r="A51" s="382" t="s">
        <v>210</v>
      </c>
      <c r="B51" s="382"/>
      <c r="D51" s="381" t="s">
        <v>209</v>
      </c>
      <c r="E51" s="381"/>
    </row>
    <row r="52" spans="1:5" ht="29.45" customHeight="1">
      <c r="A52" s="383" t="s">
        <v>491</v>
      </c>
      <c r="B52" s="383"/>
      <c r="D52" s="147" t="s">
        <v>208</v>
      </c>
      <c r="E52" s="147"/>
    </row>
    <row r="53" spans="1:5" ht="15.75">
      <c r="A53" s="382" t="s">
        <v>207</v>
      </c>
      <c r="B53" s="382"/>
      <c r="D53" s="381" t="s">
        <v>206</v>
      </c>
      <c r="E53" s="381"/>
    </row>
    <row r="54" spans="1:5" ht="92.25" customHeight="1">
      <c r="A54" s="383" t="s">
        <v>492</v>
      </c>
      <c r="B54" s="383"/>
      <c r="D54" s="147" t="s">
        <v>205</v>
      </c>
      <c r="E54" s="147"/>
    </row>
    <row r="55" spans="1:5" ht="23.25" customHeight="1">
      <c r="A55" s="380" t="s">
        <v>319</v>
      </c>
      <c r="B55" s="380"/>
      <c r="D55" s="386" t="s">
        <v>204</v>
      </c>
      <c r="E55" s="386"/>
    </row>
    <row r="56" spans="1:5" ht="23.25" customHeight="1">
      <c r="A56" s="382" t="s">
        <v>318</v>
      </c>
      <c r="B56" s="382"/>
      <c r="D56" s="381" t="s">
        <v>203</v>
      </c>
      <c r="E56" s="381"/>
    </row>
    <row r="57" spans="1:5" ht="150.6" customHeight="1">
      <c r="A57" s="383" t="s">
        <v>516</v>
      </c>
      <c r="B57" s="383"/>
      <c r="D57" s="147" t="s">
        <v>202</v>
      </c>
      <c r="E57" s="147"/>
    </row>
    <row r="58" spans="1:5" ht="15.75">
      <c r="A58" s="382" t="s">
        <v>320</v>
      </c>
      <c r="B58" s="382"/>
      <c r="D58" s="381" t="s">
        <v>201</v>
      </c>
      <c r="E58" s="381"/>
    </row>
    <row r="59" spans="1:5" ht="149.44999999999999" customHeight="1">
      <c r="A59" s="383" t="s">
        <v>493</v>
      </c>
      <c r="B59" s="383"/>
      <c r="D59" s="147" t="s">
        <v>200</v>
      </c>
      <c r="E59" s="147"/>
    </row>
    <row r="60" spans="1:5" ht="21" customHeight="1">
      <c r="A60" s="380" t="s">
        <v>321</v>
      </c>
      <c r="B60" s="380"/>
      <c r="D60" s="389" t="s">
        <v>199</v>
      </c>
      <c r="E60" s="389"/>
    </row>
    <row r="61" spans="1:5" ht="58.5" customHeight="1">
      <c r="A61" s="385" t="s">
        <v>198</v>
      </c>
      <c r="B61" s="385"/>
      <c r="D61" s="368" t="s">
        <v>197</v>
      </c>
      <c r="E61" s="368"/>
    </row>
    <row r="62" spans="1:5" ht="23.25" customHeight="1">
      <c r="A62" s="380" t="s">
        <v>322</v>
      </c>
      <c r="B62" s="380"/>
      <c r="D62" s="389" t="s">
        <v>196</v>
      </c>
      <c r="E62" s="389"/>
    </row>
    <row r="63" spans="1:5" ht="58.9" customHeight="1">
      <c r="A63" s="390" t="s">
        <v>494</v>
      </c>
      <c r="B63" s="390"/>
      <c r="D63" s="368" t="s">
        <v>195</v>
      </c>
      <c r="E63" s="368"/>
    </row>
    <row r="64" spans="1:5" ht="23.25" customHeight="1">
      <c r="A64" s="380" t="s">
        <v>323</v>
      </c>
      <c r="B64" s="380"/>
      <c r="D64" s="389" t="s">
        <v>194</v>
      </c>
      <c r="E64" s="389"/>
    </row>
    <row r="65" spans="1:5" ht="59.25" customHeight="1">
      <c r="A65" s="390" t="s">
        <v>193</v>
      </c>
      <c r="B65" s="390"/>
      <c r="D65" s="368" t="s">
        <v>192</v>
      </c>
      <c r="E65" s="368"/>
    </row>
    <row r="66" spans="1:5" ht="23.25" customHeight="1">
      <c r="A66" s="380" t="s">
        <v>324</v>
      </c>
      <c r="B66" s="380"/>
      <c r="D66" s="386" t="s">
        <v>191</v>
      </c>
      <c r="E66" s="386"/>
    </row>
    <row r="67" spans="1:5" ht="33" customHeight="1">
      <c r="A67" s="388" t="s">
        <v>190</v>
      </c>
      <c r="B67" s="388"/>
      <c r="D67" s="368" t="s">
        <v>189</v>
      </c>
      <c r="E67" s="368"/>
    </row>
    <row r="68" spans="1:5" ht="18">
      <c r="A68" s="380" t="s">
        <v>188</v>
      </c>
      <c r="B68" s="380"/>
      <c r="D68" s="386" t="s">
        <v>187</v>
      </c>
      <c r="E68" s="386"/>
    </row>
    <row r="69" spans="1:5" ht="40.15" customHeight="1">
      <c r="A69" s="388" t="s">
        <v>186</v>
      </c>
      <c r="B69" s="388"/>
      <c r="D69" s="368" t="s">
        <v>185</v>
      </c>
      <c r="E69" s="368"/>
    </row>
    <row r="70" spans="1:5" ht="23.25" customHeight="1">
      <c r="A70" s="380" t="s">
        <v>325</v>
      </c>
      <c r="B70" s="380"/>
      <c r="D70" s="386" t="s">
        <v>184</v>
      </c>
      <c r="E70" s="386"/>
    </row>
    <row r="71" spans="1:5" ht="60.6" customHeight="1">
      <c r="A71" s="388" t="s">
        <v>495</v>
      </c>
      <c r="B71" s="388"/>
      <c r="D71" s="368" t="s">
        <v>183</v>
      </c>
      <c r="E71" s="368"/>
    </row>
    <row r="72" spans="1:5" ht="18">
      <c r="A72" s="380" t="s">
        <v>182</v>
      </c>
      <c r="B72" s="380"/>
      <c r="D72" s="386" t="s">
        <v>181</v>
      </c>
      <c r="E72" s="386"/>
    </row>
    <row r="73" spans="1:5" ht="93.6" customHeight="1">
      <c r="A73" s="388" t="s">
        <v>496</v>
      </c>
      <c r="B73" s="388"/>
      <c r="D73" s="368" t="s">
        <v>180</v>
      </c>
      <c r="E73" s="368"/>
    </row>
    <row r="74" spans="1:5" ht="23.25" customHeight="1">
      <c r="A74" s="380" t="s">
        <v>326</v>
      </c>
      <c r="B74" s="380"/>
      <c r="D74" s="386" t="s">
        <v>179</v>
      </c>
      <c r="E74" s="386"/>
    </row>
    <row r="75" spans="1:5" ht="63.6" customHeight="1">
      <c r="A75" s="388" t="s">
        <v>426</v>
      </c>
      <c r="B75" s="388"/>
      <c r="D75" s="368" t="s">
        <v>178</v>
      </c>
      <c r="E75" s="368"/>
    </row>
    <row r="76" spans="1:5" ht="18">
      <c r="A76" s="380" t="s">
        <v>327</v>
      </c>
      <c r="B76" s="380"/>
      <c r="D76" s="386" t="s">
        <v>177</v>
      </c>
      <c r="E76" s="386"/>
    </row>
    <row r="77" spans="1:5" ht="110.45" customHeight="1">
      <c r="A77" s="388" t="s">
        <v>425</v>
      </c>
      <c r="B77" s="388"/>
      <c r="D77" s="368" t="s">
        <v>176</v>
      </c>
      <c r="E77" s="368"/>
    </row>
    <row r="78" spans="1:5" ht="23.25" customHeight="1">
      <c r="A78" s="380" t="s">
        <v>175</v>
      </c>
      <c r="B78" s="380"/>
      <c r="D78" s="389" t="s">
        <v>174</v>
      </c>
      <c r="E78" s="389"/>
    </row>
    <row r="79" spans="1:5" ht="42" customHeight="1">
      <c r="A79" s="385" t="s">
        <v>424</v>
      </c>
      <c r="B79" s="385"/>
      <c r="D79" s="368" t="s">
        <v>173</v>
      </c>
      <c r="E79" s="368"/>
    </row>
    <row r="80" spans="1:5" ht="17.45" customHeight="1">
      <c r="A80" s="380" t="s">
        <v>172</v>
      </c>
      <c r="B80" s="380"/>
      <c r="D80" s="386" t="s">
        <v>171</v>
      </c>
      <c r="E80" s="386"/>
    </row>
    <row r="81" spans="1:5" ht="81" customHeight="1">
      <c r="A81" s="385" t="s">
        <v>423</v>
      </c>
      <c r="B81" s="385"/>
      <c r="D81" s="368" t="s">
        <v>170</v>
      </c>
      <c r="E81" s="368"/>
    </row>
    <row r="82" spans="1:5" ht="30" customHeight="1">
      <c r="A82" s="380" t="s">
        <v>328</v>
      </c>
      <c r="B82" s="380"/>
      <c r="D82" s="386" t="s">
        <v>169</v>
      </c>
      <c r="E82" s="386"/>
    </row>
    <row r="83" spans="1:5" ht="68.25" customHeight="1">
      <c r="A83" s="385" t="s">
        <v>497</v>
      </c>
      <c r="B83" s="385"/>
      <c r="D83" s="368" t="s">
        <v>168</v>
      </c>
      <c r="E83" s="368"/>
    </row>
    <row r="84" spans="1:5" ht="27.75" customHeight="1">
      <c r="D84" s="18"/>
      <c r="E84" s="18"/>
    </row>
    <row r="85" spans="1:5">
      <c r="C85" s="17"/>
      <c r="D85" s="18"/>
      <c r="E85" s="18"/>
    </row>
    <row r="86" spans="1:5">
      <c r="D86" s="18"/>
      <c r="E86" s="18"/>
    </row>
    <row r="87" spans="1:5">
      <c r="D87" s="18"/>
      <c r="E87" s="18"/>
    </row>
    <row r="88" spans="1:5">
      <c r="D88" s="18"/>
      <c r="E88" s="18"/>
    </row>
    <row r="89" spans="1:5">
      <c r="D89" s="18"/>
      <c r="E89" s="18"/>
    </row>
    <row r="90" spans="1:5">
      <c r="D90" s="18"/>
      <c r="E90" s="18"/>
    </row>
    <row r="91" spans="1:5">
      <c r="D91" s="18"/>
      <c r="E91" s="18"/>
    </row>
    <row r="92" spans="1:5">
      <c r="D92" s="18"/>
      <c r="E92" s="18"/>
    </row>
    <row r="93" spans="1:5">
      <c r="D93" s="18"/>
      <c r="E93" s="18"/>
    </row>
    <row r="94" spans="1:5">
      <c r="D94" s="18"/>
      <c r="E94" s="18"/>
    </row>
    <row r="95" spans="1:5" ht="14.25">
      <c r="A95" s="16"/>
      <c r="B95" s="16"/>
      <c r="D95" s="18"/>
      <c r="E95" s="18"/>
    </row>
    <row r="96" spans="1:5" ht="14.25">
      <c r="A96" s="16"/>
      <c r="B96" s="16"/>
      <c r="D96" s="18"/>
      <c r="E96" s="18"/>
    </row>
    <row r="97" spans="1:5" ht="14.25">
      <c r="A97" s="16"/>
      <c r="B97" s="16"/>
      <c r="D97" s="18"/>
      <c r="E97" s="18"/>
    </row>
    <row r="98" spans="1:5" ht="14.25">
      <c r="A98" s="16"/>
      <c r="B98" s="16"/>
      <c r="D98" s="18"/>
      <c r="E98" s="18"/>
    </row>
    <row r="99" spans="1:5" ht="14.25">
      <c r="A99" s="16"/>
      <c r="B99" s="16"/>
      <c r="D99" s="18"/>
      <c r="E99" s="18"/>
    </row>
    <row r="100" spans="1:5" ht="14.25">
      <c r="A100" s="16"/>
      <c r="B100" s="16"/>
      <c r="D100" s="18"/>
      <c r="E100" s="18"/>
    </row>
    <row r="101" spans="1:5" ht="14.25">
      <c r="A101" s="16"/>
      <c r="B101" s="16"/>
      <c r="D101" s="18"/>
      <c r="E101" s="18"/>
    </row>
    <row r="102" spans="1:5" ht="14.25">
      <c r="A102" s="16"/>
      <c r="B102" s="16"/>
      <c r="D102" s="18"/>
      <c r="E102" s="18"/>
    </row>
    <row r="103" spans="1:5" ht="14.25">
      <c r="A103" s="16"/>
      <c r="B103" s="16"/>
      <c r="D103" s="18"/>
      <c r="E103" s="18"/>
    </row>
    <row r="104" spans="1:5" ht="14.25">
      <c r="A104" s="16"/>
      <c r="B104" s="16"/>
      <c r="D104" s="18"/>
      <c r="E104" s="18"/>
    </row>
    <row r="105" spans="1:5" ht="14.25">
      <c r="A105" s="16"/>
      <c r="B105" s="16"/>
      <c r="D105" s="18"/>
      <c r="E105" s="18"/>
    </row>
    <row r="106" spans="1:5" ht="14.25">
      <c r="A106" s="16"/>
      <c r="B106" s="16"/>
      <c r="D106" s="18"/>
      <c r="E106" s="18"/>
    </row>
    <row r="107" spans="1:5" ht="14.25">
      <c r="A107" s="16"/>
      <c r="B107" s="16"/>
      <c r="D107" s="18"/>
      <c r="E107" s="18"/>
    </row>
    <row r="108" spans="1:5" ht="14.25">
      <c r="A108" s="16"/>
      <c r="B108" s="16"/>
      <c r="D108" s="18"/>
      <c r="E108" s="18"/>
    </row>
    <row r="109" spans="1:5" ht="14.25">
      <c r="A109" s="16"/>
      <c r="B109" s="16"/>
      <c r="D109" s="18"/>
      <c r="E109" s="18"/>
    </row>
    <row r="110" spans="1:5" ht="14.25">
      <c r="A110" s="16"/>
      <c r="B110" s="16"/>
      <c r="D110" s="18"/>
      <c r="E110" s="18"/>
    </row>
    <row r="111" spans="1:5" ht="14.25">
      <c r="A111" s="16"/>
      <c r="B111" s="16"/>
      <c r="D111" s="18"/>
      <c r="E111" s="18"/>
    </row>
    <row r="112" spans="1:5" ht="14.25">
      <c r="A112" s="16"/>
      <c r="B112" s="16"/>
      <c r="D112" s="18"/>
      <c r="E112" s="18"/>
    </row>
    <row r="113" spans="1:5" ht="14.25">
      <c r="A113" s="16"/>
      <c r="B113" s="16"/>
      <c r="D113" s="18"/>
      <c r="E113" s="18"/>
    </row>
    <row r="114" spans="1:5" ht="14.25">
      <c r="A114" s="16"/>
      <c r="B114" s="16"/>
      <c r="D114" s="18"/>
      <c r="E114" s="18"/>
    </row>
    <row r="115" spans="1:5" ht="14.25">
      <c r="A115" s="16"/>
      <c r="B115" s="16"/>
      <c r="D115" s="18"/>
      <c r="E115" s="18"/>
    </row>
    <row r="116" spans="1:5" ht="14.25">
      <c r="A116" s="16"/>
      <c r="B116" s="16"/>
      <c r="D116" s="18"/>
      <c r="E116" s="18"/>
    </row>
    <row r="117" spans="1:5" ht="14.25">
      <c r="A117" s="16"/>
      <c r="B117" s="16"/>
      <c r="D117" s="18"/>
      <c r="E117" s="18"/>
    </row>
    <row r="118" spans="1:5" ht="14.25">
      <c r="A118" s="16"/>
      <c r="B118" s="16"/>
      <c r="D118" s="18"/>
      <c r="E118" s="18"/>
    </row>
    <row r="119" spans="1:5" ht="14.25">
      <c r="A119" s="16"/>
      <c r="B119" s="16"/>
      <c r="D119" s="18"/>
      <c r="E119" s="18"/>
    </row>
    <row r="120" spans="1:5" ht="14.25">
      <c r="A120" s="16"/>
      <c r="B120" s="16"/>
      <c r="D120" s="18"/>
      <c r="E120" s="18"/>
    </row>
    <row r="121" spans="1:5" ht="14.25">
      <c r="A121" s="16"/>
      <c r="B121" s="16"/>
      <c r="D121" s="18"/>
      <c r="E121" s="18"/>
    </row>
    <row r="122" spans="1:5" ht="14.25">
      <c r="A122" s="16"/>
      <c r="B122" s="16"/>
      <c r="D122" s="18"/>
      <c r="E122" s="18"/>
    </row>
  </sheetData>
  <mergeCells count="134">
    <mergeCell ref="A83:B83"/>
    <mergeCell ref="D83:E83"/>
    <mergeCell ref="A80:B80"/>
    <mergeCell ref="D80:E80"/>
    <mergeCell ref="A81:B81"/>
    <mergeCell ref="D81:E81"/>
    <mergeCell ref="A82:B82"/>
    <mergeCell ref="D82:E82"/>
    <mergeCell ref="A73:B73"/>
    <mergeCell ref="D73:E73"/>
    <mergeCell ref="A79:B79"/>
    <mergeCell ref="D79:E79"/>
    <mergeCell ref="A74:B74"/>
    <mergeCell ref="D74:E74"/>
    <mergeCell ref="A75:B75"/>
    <mergeCell ref="D75:E75"/>
    <mergeCell ref="A76:B76"/>
    <mergeCell ref="D76:E76"/>
    <mergeCell ref="A78:B78"/>
    <mergeCell ref="D78:E78"/>
    <mergeCell ref="A56:B56"/>
    <mergeCell ref="D56:E56"/>
    <mergeCell ref="A57:B57"/>
    <mergeCell ref="A58:B58"/>
    <mergeCell ref="D58:E58"/>
    <mergeCell ref="A65:B65"/>
    <mergeCell ref="D65:E65"/>
    <mergeCell ref="D67:E67"/>
    <mergeCell ref="A66:B66"/>
    <mergeCell ref="D66:E66"/>
    <mergeCell ref="A70:B70"/>
    <mergeCell ref="A77:B77"/>
    <mergeCell ref="D77:E77"/>
    <mergeCell ref="A72:B72"/>
    <mergeCell ref="D72:E72"/>
    <mergeCell ref="A71:B71"/>
    <mergeCell ref="D71:E71"/>
    <mergeCell ref="A59:B59"/>
    <mergeCell ref="A60:B60"/>
    <mergeCell ref="D60:E60"/>
    <mergeCell ref="A62:B62"/>
    <mergeCell ref="D62:E62"/>
    <mergeCell ref="A63:B63"/>
    <mergeCell ref="D63:E63"/>
    <mergeCell ref="A64:B64"/>
    <mergeCell ref="D64:E64"/>
    <mergeCell ref="A61:B61"/>
    <mergeCell ref="D61:E61"/>
    <mergeCell ref="A67:B67"/>
    <mergeCell ref="D70:E70"/>
    <mergeCell ref="A68:B68"/>
    <mergeCell ref="D68:E68"/>
    <mergeCell ref="A69:B69"/>
    <mergeCell ref="D69:E69"/>
    <mergeCell ref="A49:B49"/>
    <mergeCell ref="D49:E49"/>
    <mergeCell ref="A47:B47"/>
    <mergeCell ref="D47:E47"/>
    <mergeCell ref="A48:B48"/>
    <mergeCell ref="A55:B55"/>
    <mergeCell ref="D55:E55"/>
    <mergeCell ref="A50:B50"/>
    <mergeCell ref="A51:B51"/>
    <mergeCell ref="D51:E51"/>
    <mergeCell ref="A53:B53"/>
    <mergeCell ref="D53:E53"/>
    <mergeCell ref="A52:B52"/>
    <mergeCell ref="A54:B54"/>
    <mergeCell ref="A40:B40"/>
    <mergeCell ref="A45:B45"/>
    <mergeCell ref="D45:E45"/>
    <mergeCell ref="A46:B46"/>
    <mergeCell ref="A43:B43"/>
    <mergeCell ref="D43:E43"/>
    <mergeCell ref="A41:B41"/>
    <mergeCell ref="D41:E41"/>
    <mergeCell ref="A42:B42"/>
    <mergeCell ref="D42:E42"/>
    <mergeCell ref="A44:B44"/>
    <mergeCell ref="D44:E44"/>
    <mergeCell ref="A38:B38"/>
    <mergeCell ref="A39:B39"/>
    <mergeCell ref="D39:E39"/>
    <mergeCell ref="A28:B28"/>
    <mergeCell ref="A29:B29"/>
    <mergeCell ref="D29:E29"/>
    <mergeCell ref="A33:B33"/>
    <mergeCell ref="D33:E33"/>
    <mergeCell ref="A34:B34"/>
    <mergeCell ref="A37:B37"/>
    <mergeCell ref="D37:E37"/>
    <mergeCell ref="A32:B32"/>
    <mergeCell ref="D32:E32"/>
    <mergeCell ref="A36:B36"/>
    <mergeCell ref="A35:B35"/>
    <mergeCell ref="D35:E35"/>
    <mergeCell ref="A31:B31"/>
    <mergeCell ref="D31:E31"/>
    <mergeCell ref="A26:B26"/>
    <mergeCell ref="A27:B27"/>
    <mergeCell ref="D27:E27"/>
    <mergeCell ref="A30:B30"/>
    <mergeCell ref="A23:B23"/>
    <mergeCell ref="A25:B25"/>
    <mergeCell ref="D25:E25"/>
    <mergeCell ref="A10:B10"/>
    <mergeCell ref="A7:B7"/>
    <mergeCell ref="D7:E7"/>
    <mergeCell ref="A16:B16"/>
    <mergeCell ref="D23:E23"/>
    <mergeCell ref="A24:B24"/>
    <mergeCell ref="A1:E1"/>
    <mergeCell ref="A2:B2"/>
    <mergeCell ref="D2:E2"/>
    <mergeCell ref="A3:B3"/>
    <mergeCell ref="D3:E3"/>
    <mergeCell ref="D15:E15"/>
    <mergeCell ref="A11:B11"/>
    <mergeCell ref="D11:E11"/>
    <mergeCell ref="A12:B12"/>
    <mergeCell ref="D6:E6"/>
    <mergeCell ref="A13:B13"/>
    <mergeCell ref="D13:E13"/>
    <mergeCell ref="A8:B8"/>
    <mergeCell ref="D8:E8"/>
    <mergeCell ref="A14:B14"/>
    <mergeCell ref="A15:B15"/>
    <mergeCell ref="A4:B4"/>
    <mergeCell ref="D4:E4"/>
    <mergeCell ref="A5:B5"/>
    <mergeCell ref="A9:B9"/>
    <mergeCell ref="D9:E9"/>
    <mergeCell ref="D5:E5"/>
    <mergeCell ref="A6:B6"/>
  </mergeCells>
  <phoneticPr fontId="17" type="noConversion"/>
  <printOptions horizontalCentered="1"/>
  <pageMargins left="0" right="0" top="0.39370078740157483" bottom="0" header="0.31496062992125984" footer="0.31496062992125984"/>
  <pageSetup paperSize="9" scale="95" orientation="landscape" r:id="rId1"/>
  <rowBreaks count="6" manualBreakCount="6">
    <brk id="14" max="4" man="1"/>
    <brk id="28" max="4" man="1"/>
    <brk id="42" max="4" man="1"/>
    <brk id="54" max="4" man="1"/>
    <brk id="63" max="4" man="1"/>
    <brk id="75"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2:D22"/>
  <sheetViews>
    <sheetView view="pageBreakPreview" zoomScaleNormal="100" zoomScaleSheetLayoutView="100" workbookViewId="0">
      <selection activeCell="P44" sqref="P44"/>
    </sheetView>
  </sheetViews>
  <sheetFormatPr defaultRowHeight="14.25"/>
  <cols>
    <col min="1" max="1" width="63.375" customWidth="1"/>
  </cols>
  <sheetData>
    <row r="2" spans="1:4" ht="20.25">
      <c r="A2" s="173"/>
      <c r="D2" s="176"/>
    </row>
    <row r="16" spans="1:4" ht="15.75" customHeight="1"/>
    <row r="17" spans="1:4" ht="137.25" customHeight="1">
      <c r="A17" s="104" t="s">
        <v>329</v>
      </c>
    </row>
    <row r="18" spans="1:4" ht="18.75" customHeight="1"/>
    <row r="22" spans="1:4" ht="20.25">
      <c r="A22" s="173"/>
      <c r="D22" s="176"/>
    </row>
  </sheetData>
  <phoneticPr fontId="17" type="noConversion"/>
  <printOptions horizontalCentered="1" verticalCentered="1"/>
  <pageMargins left="0.7" right="0.7" top="0.75" bottom="0.75" header="0.3" footer="0.3"/>
  <pageSetup paperSize="9" orientation="landscape" r:id="rId1"/>
  <rowBreaks count="2" manualBreakCount="2">
    <brk id="15" man="1"/>
    <brk id="1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39997558519241921"/>
  </sheetPr>
  <dimension ref="A1:K15"/>
  <sheetViews>
    <sheetView view="pageBreakPreview" zoomScaleNormal="100" zoomScaleSheetLayoutView="100" workbookViewId="0">
      <selection activeCell="P44" sqref="P44"/>
    </sheetView>
  </sheetViews>
  <sheetFormatPr defaultColWidth="9.125" defaultRowHeight="14.25"/>
  <cols>
    <col min="1" max="1" width="9.625" style="3" customWidth="1"/>
    <col min="2" max="2" width="30.625" style="1" customWidth="1"/>
    <col min="3" max="8" width="8.625" style="1" customWidth="1"/>
    <col min="9" max="9" width="19.625" style="1" customWidth="1"/>
    <col min="10" max="10" width="11.625" style="1" customWidth="1"/>
    <col min="11" max="16384" width="9.125" style="1"/>
  </cols>
  <sheetData>
    <row r="1" spans="1:11" s="5" customFormat="1" ht="54" customHeight="1">
      <c r="A1" s="406"/>
      <c r="B1" s="352"/>
      <c r="C1" s="352"/>
      <c r="D1" s="352"/>
      <c r="E1" s="352"/>
      <c r="F1" s="352"/>
      <c r="G1" s="352"/>
      <c r="H1" s="352"/>
      <c r="I1" s="352"/>
      <c r="J1" s="352"/>
      <c r="K1" s="10"/>
    </row>
    <row r="2" spans="1:11" ht="18">
      <c r="A2" s="2"/>
      <c r="B2" s="407" t="s">
        <v>8</v>
      </c>
      <c r="C2" s="407"/>
      <c r="D2" s="407"/>
      <c r="E2" s="407"/>
      <c r="F2" s="407"/>
      <c r="G2" s="407"/>
      <c r="H2" s="407"/>
      <c r="I2" s="407"/>
    </row>
    <row r="3" spans="1:11" ht="18">
      <c r="A3" s="2"/>
      <c r="B3" s="407" t="s">
        <v>0</v>
      </c>
      <c r="C3" s="407"/>
      <c r="D3" s="407"/>
      <c r="E3" s="407"/>
      <c r="F3" s="407"/>
      <c r="G3" s="407"/>
      <c r="H3" s="407"/>
      <c r="I3" s="407"/>
    </row>
    <row r="4" spans="1:11" ht="15.75">
      <c r="A4" s="2"/>
      <c r="B4" s="408" t="s">
        <v>9</v>
      </c>
      <c r="C4" s="408"/>
      <c r="D4" s="408"/>
      <c r="E4" s="408"/>
      <c r="F4" s="408"/>
      <c r="G4" s="408"/>
      <c r="H4" s="408"/>
      <c r="I4" s="408"/>
    </row>
    <row r="5" spans="1:11" ht="15.75">
      <c r="A5" s="2"/>
      <c r="B5" s="415" t="s">
        <v>138</v>
      </c>
      <c r="C5" s="408"/>
      <c r="D5" s="408"/>
      <c r="E5" s="408"/>
      <c r="F5" s="408"/>
      <c r="G5" s="408"/>
      <c r="H5" s="408"/>
      <c r="I5" s="408"/>
    </row>
    <row r="6" spans="1:11" ht="15.75">
      <c r="A6" s="415">
        <v>2022</v>
      </c>
      <c r="B6" s="415"/>
      <c r="C6" s="415"/>
      <c r="D6" s="415"/>
      <c r="E6" s="415"/>
      <c r="F6" s="415"/>
      <c r="G6" s="415"/>
      <c r="H6" s="415"/>
      <c r="I6" s="415"/>
      <c r="J6" s="415"/>
    </row>
    <row r="7" spans="1:11" ht="18">
      <c r="A7" s="178" t="s">
        <v>444</v>
      </c>
      <c r="B7" s="119"/>
      <c r="C7" s="119"/>
      <c r="D7" s="177"/>
      <c r="E7" s="119"/>
      <c r="F7" s="119"/>
      <c r="G7" s="119"/>
      <c r="H7" s="119"/>
      <c r="I7" s="119"/>
      <c r="J7" s="115" t="s">
        <v>23</v>
      </c>
    </row>
    <row r="8" spans="1:11" ht="33.75" customHeight="1" thickBot="1">
      <c r="A8" s="409" t="s">
        <v>270</v>
      </c>
      <c r="B8" s="412" t="s">
        <v>16</v>
      </c>
      <c r="C8" s="402" t="s">
        <v>269</v>
      </c>
      <c r="D8" s="402"/>
      <c r="E8" s="399" t="s">
        <v>11</v>
      </c>
      <c r="F8" s="399"/>
      <c r="G8" s="399" t="s">
        <v>12</v>
      </c>
      <c r="H8" s="399"/>
      <c r="I8" s="395" t="s">
        <v>22</v>
      </c>
      <c r="J8" s="395"/>
    </row>
    <row r="9" spans="1:11" ht="34.5" customHeight="1" thickTop="1" thickBot="1">
      <c r="A9" s="410"/>
      <c r="B9" s="413"/>
      <c r="C9" s="403"/>
      <c r="D9" s="403"/>
      <c r="E9" s="398" t="s">
        <v>14</v>
      </c>
      <c r="F9" s="398"/>
      <c r="G9" s="398" t="s">
        <v>15</v>
      </c>
      <c r="H9" s="398"/>
      <c r="I9" s="396"/>
      <c r="J9" s="396"/>
    </row>
    <row r="10" spans="1:11" ht="15.75" customHeight="1" thickTop="1" thickBot="1">
      <c r="A10" s="410"/>
      <c r="B10" s="413"/>
      <c r="C10" s="51" t="s">
        <v>17</v>
      </c>
      <c r="D10" s="51" t="s">
        <v>18</v>
      </c>
      <c r="E10" s="51" t="s">
        <v>17</v>
      </c>
      <c r="F10" s="51" t="s">
        <v>18</v>
      </c>
      <c r="G10" s="51" t="s">
        <v>17</v>
      </c>
      <c r="H10" s="51" t="s">
        <v>18</v>
      </c>
      <c r="I10" s="396"/>
      <c r="J10" s="396"/>
    </row>
    <row r="11" spans="1:11" ht="15" thickTop="1">
      <c r="A11" s="411"/>
      <c r="B11" s="414"/>
      <c r="C11" s="52" t="s">
        <v>19</v>
      </c>
      <c r="D11" s="52" t="s">
        <v>20</v>
      </c>
      <c r="E11" s="52" t="s">
        <v>19</v>
      </c>
      <c r="F11" s="52" t="s">
        <v>20</v>
      </c>
      <c r="G11" s="52" t="s">
        <v>19</v>
      </c>
      <c r="H11" s="52" t="s">
        <v>20</v>
      </c>
      <c r="I11" s="397"/>
      <c r="J11" s="397"/>
    </row>
    <row r="12" spans="1:11" ht="35.1" customHeight="1" thickBot="1">
      <c r="A12" s="30">
        <v>49</v>
      </c>
      <c r="B12" s="122" t="s">
        <v>345</v>
      </c>
      <c r="C12" s="53">
        <f t="shared" ref="C12:D14" si="0">SUM(G12+E12)</f>
        <v>52002</v>
      </c>
      <c r="D12" s="53">
        <f t="shared" si="0"/>
        <v>527</v>
      </c>
      <c r="E12" s="54">
        <v>51562</v>
      </c>
      <c r="F12" s="54">
        <v>452</v>
      </c>
      <c r="G12" s="54">
        <v>440</v>
      </c>
      <c r="H12" s="54">
        <v>75</v>
      </c>
      <c r="I12" s="400" t="s">
        <v>343</v>
      </c>
      <c r="J12" s="401"/>
    </row>
    <row r="13" spans="1:11" ht="39" customHeight="1" thickTop="1" thickBot="1">
      <c r="A13" s="306">
        <v>5</v>
      </c>
      <c r="B13" s="216" t="s">
        <v>525</v>
      </c>
      <c r="C13" s="217">
        <f t="shared" si="0"/>
        <v>45089</v>
      </c>
      <c r="D13" s="217">
        <f t="shared" si="0"/>
        <v>219</v>
      </c>
      <c r="E13" s="218">
        <v>44691</v>
      </c>
      <c r="F13" s="218">
        <v>144</v>
      </c>
      <c r="G13" s="218">
        <v>398</v>
      </c>
      <c r="H13" s="218">
        <v>75</v>
      </c>
      <c r="I13" s="393" t="s">
        <v>524</v>
      </c>
      <c r="J13" s="394"/>
    </row>
    <row r="14" spans="1:11" ht="35.1" customHeight="1" thickTop="1">
      <c r="A14" s="307">
        <v>61</v>
      </c>
      <c r="B14" s="33" t="s">
        <v>346</v>
      </c>
      <c r="C14" s="186">
        <f t="shared" si="0"/>
        <v>1945</v>
      </c>
      <c r="D14" s="186">
        <f t="shared" si="0"/>
        <v>3</v>
      </c>
      <c r="E14" s="66">
        <v>1945</v>
      </c>
      <c r="F14" s="66">
        <v>3</v>
      </c>
      <c r="G14" s="66">
        <v>0</v>
      </c>
      <c r="H14" s="66">
        <v>0</v>
      </c>
      <c r="I14" s="404" t="s">
        <v>344</v>
      </c>
      <c r="J14" s="405"/>
    </row>
    <row r="15" spans="1:11" ht="35.1" customHeight="1">
      <c r="A15" s="259" t="s">
        <v>13</v>
      </c>
      <c r="B15" s="260"/>
      <c r="C15" s="165">
        <f t="shared" ref="C15:G15" si="1">SUM(C12:C14)</f>
        <v>99036</v>
      </c>
      <c r="D15" s="165">
        <f t="shared" si="1"/>
        <v>749</v>
      </c>
      <c r="E15" s="261">
        <f t="shared" si="1"/>
        <v>98198</v>
      </c>
      <c r="F15" s="261">
        <f t="shared" si="1"/>
        <v>599</v>
      </c>
      <c r="G15" s="261">
        <f t="shared" si="1"/>
        <v>838</v>
      </c>
      <c r="H15" s="261">
        <f>SUM(H12:H14)</f>
        <v>150</v>
      </c>
      <c r="I15" s="391" t="s">
        <v>10</v>
      </c>
      <c r="J15" s="392"/>
    </row>
  </sheetData>
  <mergeCells count="18">
    <mergeCell ref="C8:D9"/>
    <mergeCell ref="I14:J14"/>
    <mergeCell ref="A1:J1"/>
    <mergeCell ref="B2:I2"/>
    <mergeCell ref="B3:I3"/>
    <mergeCell ref="B4:I4"/>
    <mergeCell ref="A8:A11"/>
    <mergeCell ref="B8:B11"/>
    <mergeCell ref="B5:I5"/>
    <mergeCell ref="A6:J6"/>
    <mergeCell ref="I15:J15"/>
    <mergeCell ref="I13:J13"/>
    <mergeCell ref="I8:J11"/>
    <mergeCell ref="E9:F9"/>
    <mergeCell ref="G9:H9"/>
    <mergeCell ref="E8:F8"/>
    <mergeCell ref="G8:H8"/>
    <mergeCell ref="I12:J12"/>
  </mergeCells>
  <phoneticPr fontId="17" type="noConversion"/>
  <printOptions horizontalCentered="1" verticalCentered="1"/>
  <pageMargins left="0" right="0" top="0" bottom="0" header="0.31496062992125984" footer="0.31496062992125984"/>
  <pageSetup paperSize="9" scale="9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Transport and Communications Statistics 2022</EnglishTitle>
    <PublishingRollupImage xmlns="http://schemas.microsoft.com/sharepoint/v3" xsi:nil="true"/>
    <TaxCatchAll xmlns="b1657202-86a7-46c3-ba71-02bb0da5a392">
      <Value>734</Value>
      <Value>733</Value>
      <Value>732</Value>
      <Value>714</Value>
      <Value>735</Value>
    </TaxCatchAll>
    <DocType xmlns="b1657202-86a7-46c3-ba71-02bb0da5a392">
      <Value>Publication</Value>
    </DocType>
    <DocumentDescription xmlns="b1657202-86a7-46c3-ba71-02bb0da5a392">النشرة السنوية لإحصاءات النقل والاتصالات 2022</DocumentDescription>
    <TaxKeywordTaxHTField xmlns="b1657202-86a7-46c3-ba71-02bb0da5a392">
      <Terms xmlns="http://schemas.microsoft.com/office/infopath/2007/PartnerControls">
        <TermInfo xmlns="http://schemas.microsoft.com/office/infopath/2007/PartnerControls">
          <TermName xmlns="http://schemas.microsoft.com/office/infopath/2007/PartnerControls">Economic</TermName>
          <TermId xmlns="http://schemas.microsoft.com/office/infopath/2007/PartnerControls">6085dc75-eb92-49a2-825d-d93bad98022e</TermId>
        </TermInfo>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Statistics</TermName>
          <TermId xmlns="http://schemas.microsoft.com/office/infopath/2007/PartnerControls">4003f7a9-613b-43f1-8806-5ee45caf9602</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s>
    </TaxKeywordTaxHTField>
    <Year xmlns="b1657202-86a7-46c3-ba71-02bb0da5a392">2022</Year>
    <PublishingStartDate xmlns="http://schemas.microsoft.com/sharepoint/v3">2024-04-24T18:00:00+00:00</PublishingStartDate>
    <Visible xmlns="b1657202-86a7-46c3-ba71-02bb0da5a392">true</Visible>
    <ArabicTitle xmlns="b1657202-86a7-46c3-ba71-02bb0da5a392">النشرة السنوية لإحصاءات النقل والاتصالات 2022</ArabicTitle>
    <DocPeriodicity xmlns="423524d6-f9d7-4b47-aadf-7b8f6888b7b0">Annual</DocPeriodicity>
    <DocumentDescription0 xmlns="423524d6-f9d7-4b47-aadf-7b8f6888b7b0">The Annual Bulletin of Transport and Communications Statistics 2022</DocumentDescription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B0272F-91B0-4737-A340-83F7610AD9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657202-86a7-46c3-ba71-02bb0da5a392"/>
    <ds:schemaRef ds:uri="423524d6-f9d7-4b47-aadf-7b8f6888b7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1B42E5-2256-4EA3-BC35-330A35DA3249}">
  <ds:schemaRefs>
    <ds:schemaRef ds:uri="http://purl.org/dc/elements/1.1/"/>
    <ds:schemaRef ds:uri="423524d6-f9d7-4b47-aadf-7b8f6888b7b0"/>
    <ds:schemaRef ds:uri="b1657202-86a7-46c3-ba71-02bb0da5a392"/>
    <ds:schemaRef ds:uri="http://purl.org/dc/dcmitype/"/>
    <ds:schemaRef ds:uri="http://www.w3.org/XML/1998/namespace"/>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5E2A3D4C-B082-4DC3-BB4F-1E4F555343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44</vt:i4>
      </vt:variant>
    </vt:vector>
  </HeadingPairs>
  <TitlesOfParts>
    <vt:vector size="84" baseType="lpstr">
      <vt:lpstr>Sheet1 </vt:lpstr>
      <vt:lpstr>Frst</vt:lpstr>
      <vt:lpstr>Preface</vt:lpstr>
      <vt:lpstr>Indx</vt:lpstr>
      <vt:lpstr>Introduction</vt:lpstr>
      <vt:lpstr>Data</vt:lpstr>
      <vt:lpstr>Concepts</vt:lpstr>
      <vt:lpstr>CH1</vt:lpstr>
      <vt:lpstr>1</vt:lpstr>
      <vt:lpstr>2</vt:lpstr>
      <vt:lpstr>CH2</vt:lpstr>
      <vt:lpstr>3</vt:lpstr>
      <vt:lpstr>4</vt:lpstr>
      <vt:lpstr>5</vt:lpstr>
      <vt:lpstr>6</vt:lpstr>
      <vt:lpstr>7</vt:lpstr>
      <vt:lpstr>8</vt:lpstr>
      <vt:lpstr>9</vt:lpstr>
      <vt:lpstr>10</vt:lpstr>
      <vt:lpstr>11</vt:lpstr>
      <vt:lpstr>CH3</vt:lpstr>
      <vt:lpstr>12</vt:lpstr>
      <vt:lpstr>13</vt:lpstr>
      <vt:lpstr>14</vt:lpstr>
      <vt:lpstr>15</vt:lpstr>
      <vt:lpstr>16</vt:lpstr>
      <vt:lpstr>17</vt:lpstr>
      <vt:lpstr>18</vt:lpstr>
      <vt:lpstr>19</vt:lpstr>
      <vt:lpstr>20</vt:lpstr>
      <vt:lpstr>CH4 </vt:lpstr>
      <vt:lpstr>21</vt:lpstr>
      <vt:lpstr>22</vt:lpstr>
      <vt:lpstr>23</vt:lpstr>
      <vt:lpstr>24</vt:lpstr>
      <vt:lpstr>25</vt:lpstr>
      <vt:lpstr>26</vt:lpstr>
      <vt:lpstr>27</vt:lpstr>
      <vt:lpstr>28</vt:lpstr>
      <vt:lpstr>29</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'4'!Print_Area</vt:lpstr>
      <vt:lpstr>'5'!Print_Area</vt:lpstr>
      <vt:lpstr>'6'!Print_Area</vt:lpstr>
      <vt:lpstr>'7'!Print_Area</vt:lpstr>
      <vt:lpstr>'8'!Print_Area</vt:lpstr>
      <vt:lpstr>'9'!Print_Area</vt:lpstr>
      <vt:lpstr>'CH1'!Print_Area</vt:lpstr>
      <vt:lpstr>'CH2'!Print_Area</vt:lpstr>
      <vt:lpstr>'CH3'!Print_Area</vt:lpstr>
      <vt:lpstr>'CH4 '!Print_Area</vt:lpstr>
      <vt:lpstr>Concepts!Print_Area</vt:lpstr>
      <vt:lpstr>Data!Print_Area</vt:lpstr>
      <vt:lpstr>Frst!Print_Area</vt:lpstr>
      <vt:lpstr>Indx!Print_Area</vt:lpstr>
      <vt:lpstr>Introduction!Print_Area</vt:lpstr>
      <vt:lpstr>Preface!Print_Area</vt:lpstr>
      <vt:lpstr>'Sheet1 '!Print_Area</vt:lpstr>
      <vt:lpstr>Concepts!Print_Titles</vt:lpstr>
      <vt:lpstr>Data!Print_Titles</vt:lpstr>
      <vt:lpstr>Indx!Print_Titles</vt:lpstr>
      <vt:lpstr>Introduction!Print_Titles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Transport and Communications Statistics 2020</dc:title>
  <dc:creator>mszaher</dc:creator>
  <cp:keywords>Qatar; Planning and Statistics Authority; Economic; PSA; Statistics</cp:keywords>
  <cp:lastModifiedBy>Fatma Khalaf Ali Alboainian</cp:lastModifiedBy>
  <cp:lastPrinted>2024-04-23T05:33:36Z</cp:lastPrinted>
  <dcterms:created xsi:type="dcterms:W3CDTF">2010-03-02T06:26:07Z</dcterms:created>
  <dcterms:modified xsi:type="dcterms:W3CDTF">2024-04-23T05:34:41Z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732;#Economic|6085dc75-eb92-49a2-825d-d93bad98022e;#734;#PSA|81538984-2143-4d4b-a3ca-314b1950d5de;#735;#Planning and Statistics Authority|c62945ff-1054-4639-a689-03d3d18d28db;#714;#Statistics|4003f7a9-613b-43f1-8806-5ee45caf9602;#733;#Qatar|7dd625fb-5e26-4a0d-87ed-82285b0d7c4a</vt:lpwstr>
  </property>
  <property fmtid="{D5CDD505-2E9C-101B-9397-08002B2CF9AE}" pid="4" name="CategoryDescription">
    <vt:lpwstr>The Annual Bulletin of Transport and Communications Statistics 2020</vt:lpwstr>
  </property>
</Properties>
</file>